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krampl\AppData\Local\Microsoft\Windows\INetCache\Content.Outlook\62GRP5E9\"/>
    </mc:Choice>
  </mc:AlternateContent>
  <xr:revisionPtr revIDLastSave="0" documentId="13_ncr:1_{90FA7A92-50CF-4AE3-8497-30A5DB5A482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VF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3" i="1" l="1"/>
  <c r="F24" i="1"/>
  <c r="F25" i="1"/>
  <c r="F26" i="1"/>
  <c r="F27" i="1"/>
  <c r="F28" i="1"/>
  <c r="F29" i="1"/>
  <c r="F30" i="1"/>
  <c r="F31" i="1"/>
  <c r="F32" i="1"/>
  <c r="F33" i="1"/>
  <c r="F34" i="1"/>
  <c r="F35" i="1"/>
  <c r="F22" i="1"/>
  <c r="Q36" i="1"/>
  <c r="Q35" i="1"/>
  <c r="Q43" i="1"/>
  <c r="Q42" i="1"/>
  <c r="J31" i="1" l="1"/>
  <c r="J38" i="1"/>
  <c r="F21" i="1" l="1"/>
  <c r="F36" i="1"/>
  <c r="F11" i="1" l="1"/>
  <c r="F12" i="1"/>
  <c r="F13" i="1"/>
  <c r="F14" i="1"/>
  <c r="F15" i="1"/>
  <c r="F16" i="1"/>
  <c r="F17" i="1"/>
  <c r="F18" i="1"/>
  <c r="F19" i="1"/>
  <c r="F20" i="1"/>
  <c r="F37" i="1"/>
  <c r="F38" i="1"/>
  <c r="F39" i="1"/>
  <c r="F40" i="1"/>
  <c r="F41" i="1"/>
  <c r="F42" i="1"/>
  <c r="F43" i="1"/>
  <c r="F44" i="1"/>
  <c r="F45" i="1"/>
  <c r="F47" i="1"/>
  <c r="F10" i="1"/>
  <c r="E48" i="1" l="1"/>
  <c r="B4" i="1" s="1"/>
  <c r="G22" i="1" l="1"/>
  <c r="G24" i="1"/>
  <c r="G32" i="1"/>
  <c r="G25" i="1"/>
  <c r="G33" i="1"/>
  <c r="G26" i="1"/>
  <c r="G34" i="1"/>
  <c r="G30" i="1"/>
  <c r="G31" i="1"/>
  <c r="G27" i="1"/>
  <c r="G35" i="1"/>
  <c r="G28" i="1"/>
  <c r="G29" i="1"/>
  <c r="G23" i="1"/>
  <c r="G37" i="1"/>
  <c r="G45" i="1"/>
  <c r="G12" i="1"/>
  <c r="G20" i="1"/>
  <c r="G36" i="1"/>
  <c r="G42" i="1"/>
  <c r="G19" i="1"/>
  <c r="G44" i="1"/>
  <c r="G13" i="1"/>
  <c r="G21" i="1"/>
  <c r="G10" i="1"/>
  <c r="G43" i="1"/>
  <c r="G14" i="1"/>
  <c r="G15" i="1"/>
  <c r="G41" i="1"/>
  <c r="G16" i="1"/>
  <c r="G39" i="1"/>
  <c r="G11" i="1"/>
  <c r="G40" i="1"/>
  <c r="G17" i="1"/>
  <c r="G38" i="1"/>
  <c r="G18" i="1"/>
  <c r="C8" i="1"/>
  <c r="C6" i="1"/>
  <c r="C7" i="1"/>
</calcChain>
</file>

<file path=xl/sharedStrings.xml><?xml version="1.0" encoding="utf-8"?>
<sst xmlns="http://schemas.openxmlformats.org/spreadsheetml/2006/main" count="129" uniqueCount="100">
  <si>
    <t>Balení</t>
  </si>
  <si>
    <t>Částka</t>
  </si>
  <si>
    <t>10 x 1 d</t>
  </si>
  <si>
    <t>Nobivac KC lyof.</t>
  </si>
  <si>
    <t>Nobivac Lepto inj.</t>
  </si>
  <si>
    <t>Nobivac Rabies inj.</t>
  </si>
  <si>
    <t xml:space="preserve">10 x 10 d </t>
  </si>
  <si>
    <t>Nobivac RL inj.</t>
  </si>
  <si>
    <t>5x1d + 5xdil.</t>
  </si>
  <si>
    <t>Caninsulin inj.</t>
  </si>
  <si>
    <t>10 x 2,5 ml</t>
  </si>
  <si>
    <t>Caninsulin cart.</t>
  </si>
  <si>
    <t>10 x 2.7ml</t>
  </si>
  <si>
    <t>1ks</t>
  </si>
  <si>
    <t>100ks</t>
  </si>
  <si>
    <t>1 x 10 ml</t>
  </si>
  <si>
    <t>Incurin tbl.</t>
  </si>
  <si>
    <t>1 x 30 tbl.</t>
  </si>
  <si>
    <t>Karsivan 50mg</t>
  </si>
  <si>
    <t>2x30 tbl.</t>
  </si>
  <si>
    <t>Karsivan 100mg</t>
  </si>
  <si>
    <t>6x10 tbl.</t>
  </si>
  <si>
    <t>Optimmune ung. opht.</t>
  </si>
  <si>
    <t>3,5 g</t>
  </si>
  <si>
    <t>Posatex</t>
  </si>
  <si>
    <t>17.5 ml</t>
  </si>
  <si>
    <t>8.8 ml</t>
  </si>
  <si>
    <t xml:space="preserve">Otomax ušní kapky </t>
  </si>
  <si>
    <t>14 ml</t>
  </si>
  <si>
    <t>24 g</t>
  </si>
  <si>
    <t>Panacur tbl.</t>
  </si>
  <si>
    <t>20 tbl.</t>
  </si>
  <si>
    <t>Celkem:</t>
  </si>
  <si>
    <t>6 x 1 ml</t>
  </si>
  <si>
    <t>Scalibor Protectorband 48cm</t>
  </si>
  <si>
    <t>1 x 48cm</t>
  </si>
  <si>
    <t>Scalibor Protectorband 65cm</t>
  </si>
  <si>
    <t xml:space="preserve">1 x 65cm </t>
  </si>
  <si>
    <t>Množství</t>
  </si>
  <si>
    <t xml:space="preserve">Posatex     </t>
  </si>
  <si>
    <t>Nobivac L4 inj.</t>
  </si>
  <si>
    <r>
      <t>Panacur pst.</t>
    </r>
    <r>
      <rPr>
        <b/>
        <sz val="10"/>
        <color rgb="FFFF0000"/>
        <rFont val="Calibri"/>
        <family val="2"/>
        <charset val="238"/>
        <scheme val="minor"/>
      </rPr>
      <t/>
    </r>
  </si>
  <si>
    <t xml:space="preserve">Caninsulin VetPen 0.5-8 Units </t>
  </si>
  <si>
    <t xml:space="preserve">Caninsulin VetPen 1-16 Units </t>
  </si>
  <si>
    <t xml:space="preserve">Caninsulin VetPen Needles 12mm </t>
  </si>
  <si>
    <t>1 x 1 ml</t>
  </si>
  <si>
    <t>Hodnota objednávky Kč</t>
  </si>
  <si>
    <t>Limit pro slevu</t>
  </si>
  <si>
    <t>Sleva</t>
  </si>
  <si>
    <t xml:space="preserve">Název produktu  </t>
  </si>
  <si>
    <t>Nobivac Diluent/Solvent</t>
  </si>
  <si>
    <t>1 x 10 d</t>
  </si>
  <si>
    <t>5x1d+5x1dil</t>
  </si>
  <si>
    <t>Schirmer test</t>
  </si>
  <si>
    <t>5x2 strips</t>
  </si>
  <si>
    <t>Nobivac DHPPi inj.</t>
  </si>
  <si>
    <t>Nobivac DHP inj.</t>
  </si>
  <si>
    <t>Nobivac DP PLUS</t>
  </si>
  <si>
    <t>Caninsulin stříkačky U-40</t>
  </si>
  <si>
    <t>Sleva MSD AH</t>
  </si>
  <si>
    <t>Exspirace*</t>
  </si>
  <si>
    <t>Cena bez DPH*</t>
  </si>
  <si>
    <t xml:space="preserve">Nobivac Myxo-RHD PLUS  </t>
  </si>
  <si>
    <t>Nobivac Respira Bb inj.</t>
  </si>
  <si>
    <t>Nobivac Pi</t>
  </si>
  <si>
    <t>20d + 20 str</t>
  </si>
  <si>
    <t>Adresa:</t>
  </si>
  <si>
    <t>Jméno:</t>
  </si>
  <si>
    <t>Příjmení:</t>
  </si>
  <si>
    <t>Číslo licence:</t>
  </si>
  <si>
    <t>Distributor:</t>
  </si>
  <si>
    <t>Poznámka pro distributora:</t>
  </si>
  <si>
    <t>Závazně si objednávám vyznačený počet balení výrobků firmy MSD Animal Health</t>
  </si>
  <si>
    <t xml:space="preserve">Exspot 6x1 ml </t>
  </si>
  <si>
    <t xml:space="preserve">Exspot 1x1 ml                 </t>
  </si>
  <si>
    <t>1 x 1bal</t>
  </si>
  <si>
    <t>bez slevy</t>
  </si>
  <si>
    <t>*referenční ceny MSD Animal Health bez DPH, expirace a šarže včetně ceníkových cen distributorů se mohou lišit</t>
  </si>
  <si>
    <t>**pro tyto produkty MSD Animal Health neposkytuje žádnou slevu</t>
  </si>
  <si>
    <t>Nobivac Tricat Trio</t>
  </si>
  <si>
    <t>Hodnota objednávky</t>
  </si>
  <si>
    <t>individuální nabídka - Scalibor</t>
  </si>
  <si>
    <t>Plošná akce přes distributora</t>
  </si>
  <si>
    <t>5+1</t>
  </si>
  <si>
    <t>24+6</t>
  </si>
  <si>
    <t>Název produktu</t>
  </si>
  <si>
    <t>Exspirace</t>
  </si>
  <si>
    <t>Cena bez DPH (bal.)</t>
  </si>
  <si>
    <t>Scalibor Protectorband 4 % w/w 48 cm</t>
  </si>
  <si>
    <t>1x48cm</t>
  </si>
  <si>
    <t>Scalibor Protectorband 4 % w/w 65 cm</t>
  </si>
  <si>
    <t>1x65cm</t>
  </si>
  <si>
    <t>individuální nabídka - Exspot</t>
  </si>
  <si>
    <t>3+1</t>
  </si>
  <si>
    <t>20+10</t>
  </si>
  <si>
    <t>EXspot Spot-On 715 mg/ml roztok</t>
  </si>
  <si>
    <r>
      <rPr>
        <b/>
        <sz val="11"/>
        <color rgb="FFFF0000"/>
        <rFont val="Calibri"/>
        <family val="2"/>
        <scheme val="minor"/>
      </rPr>
      <t xml:space="preserve">Bravecto injekční**       </t>
    </r>
    <r>
      <rPr>
        <sz val="10"/>
        <color rgb="FFFF0000"/>
        <rFont val="Calibri"/>
        <family val="2"/>
        <scheme val="minor"/>
      </rPr>
      <t>!JIŽ V DISTRIBUCI!</t>
    </r>
  </si>
  <si>
    <t>Mometamax Ultra</t>
  </si>
  <si>
    <t>Objednávkový formulář pro veterinární lékaře - Společenská zvířata - platnost formuláře 10.-14.4.2025</t>
  </si>
  <si>
    <t>VETfair 2025, Hradec králové, 11.-12.4.2025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</si>
</sst>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mm\-yyyy"/>
    <numFmt numFmtId="165" formatCode="mm/yyyy"/>
    <numFmt numFmtId="166" formatCode="#,##0\ [$Kč-405]"/>
    <numFmt numFmtId="167" formatCode="0.0%"/>
    <numFmt numFmtId="168" formatCode="#,##0.0\ [$Kč-405]"/>
    <numFmt numFmtId="169" formatCode="#,##0\ &quot;€&quot;;[Red]\-#,##0\ &quot;€&quot;"/>
  </numFmts>
  <fonts count="32" x14ac:knownFonts="1">
    <font>
      <sz val="11"/>
      <color theme="1"/>
      <name val="Calibri"/>
      <family val="2"/>
      <charset val="238"/>
      <scheme val="minor"/>
    </font>
    <font>
      <sz val="10"/>
      <name val="Calibri"/>
      <family val="2"/>
      <charset val="238"/>
    </font>
    <font>
      <b/>
      <sz val="20"/>
      <name val="Calibri"/>
      <family val="2"/>
      <charset val="238"/>
    </font>
    <font>
      <sz val="20"/>
      <color theme="1"/>
      <name val="Calibri"/>
      <family val="2"/>
      <charset val="238"/>
      <scheme val="minor"/>
    </font>
    <font>
      <b/>
      <sz val="10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sz val="9"/>
      <name val="Calibri"/>
      <family val="2"/>
      <charset val="238"/>
    </font>
    <font>
      <b/>
      <sz val="12"/>
      <color theme="0"/>
      <name val="Calibri"/>
      <family val="2"/>
      <charset val="238"/>
    </font>
    <font>
      <b/>
      <sz val="12"/>
      <name val="Calibri"/>
      <family val="2"/>
      <charset val="238"/>
    </font>
    <font>
      <sz val="11"/>
      <name val="Calibri"/>
      <family val="2"/>
      <charset val="238"/>
      <scheme val="minor"/>
    </font>
    <font>
      <sz val="10"/>
      <name val="Arial CE"/>
      <charset val="238"/>
    </font>
    <font>
      <sz val="11"/>
      <name val="Calibri"/>
      <family val="2"/>
      <charset val="238"/>
    </font>
    <font>
      <sz val="11"/>
      <name val="Calibri"/>
      <family val="2"/>
      <scheme val="minor"/>
    </font>
    <font>
      <sz val="8"/>
      <name val="Calibri"/>
      <family val="2"/>
      <charset val="238"/>
      <scheme val="minor"/>
    </font>
    <font>
      <sz val="11"/>
      <color rgb="FFFF0000"/>
      <name val="Calibri"/>
      <family val="2"/>
      <scheme val="minor"/>
    </font>
    <font>
      <b/>
      <sz val="18"/>
      <name val="Calibri"/>
      <family val="2"/>
      <scheme val="minor"/>
    </font>
    <font>
      <sz val="18"/>
      <name val="Calibri"/>
      <family val="2"/>
      <charset val="238"/>
    </font>
    <font>
      <b/>
      <sz val="20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rgb="FFFF0000"/>
      <name val="Calibri"/>
      <family val="2"/>
    </font>
    <font>
      <b/>
      <sz val="11"/>
      <name val="Calibri"/>
      <family val="2"/>
    </font>
    <font>
      <b/>
      <sz val="10"/>
      <name val="Calibri"/>
      <family val="2"/>
    </font>
    <font>
      <sz val="12"/>
      <name val="Arial"/>
      <family val="2"/>
      <charset val="238"/>
    </font>
    <font>
      <sz val="9"/>
      <name val="Calibri"/>
      <family val="2"/>
      <charset val="238"/>
      <scheme val="minor"/>
    </font>
    <font>
      <b/>
      <sz val="9"/>
      <name val="Calibri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00808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rgb="FFFF6600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FF0000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auto="1"/>
      </left>
      <right style="hair">
        <color indexed="64"/>
      </right>
      <top style="hair">
        <color indexed="64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rgb="FFFF0000"/>
      </left>
      <right style="thin">
        <color indexed="64"/>
      </right>
      <top style="medium">
        <color rgb="FFFF0000"/>
      </top>
      <bottom style="medium">
        <color rgb="FFFF0000"/>
      </bottom>
      <diagonal/>
    </border>
    <border>
      <left style="thin">
        <color indexed="64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rgb="FFFF0000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medium">
        <color rgb="FFFF0000"/>
      </right>
      <top style="thin">
        <color indexed="64"/>
      </top>
      <bottom/>
      <diagonal/>
    </border>
  </borders>
  <cellStyleXfs count="3">
    <xf numFmtId="0" fontId="0" fillId="0" borderId="0"/>
    <xf numFmtId="0" fontId="8" fillId="0" borderId="0"/>
    <xf numFmtId="0" fontId="13" fillId="0" borderId="0"/>
  </cellStyleXfs>
  <cellXfs count="164">
    <xf numFmtId="0" fontId="0" fillId="0" borderId="0" xfId="0"/>
    <xf numFmtId="0" fontId="3" fillId="0" borderId="0" xfId="0" applyFont="1"/>
    <xf numFmtId="0" fontId="5" fillId="0" borderId="0" xfId="0" applyFont="1"/>
    <xf numFmtId="0" fontId="4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14" fontId="4" fillId="2" borderId="4" xfId="0" applyNumberFormat="1" applyFont="1" applyFill="1" applyBorder="1" applyAlignment="1">
      <alignment horizontal="center" vertical="center" wrapText="1"/>
    </xf>
    <xf numFmtId="0" fontId="4" fillId="2" borderId="4" xfId="0" applyFont="1" applyFill="1" applyBorder="1"/>
    <xf numFmtId="0" fontId="4" fillId="2" borderId="4" xfId="0" applyFont="1" applyFill="1" applyBorder="1" applyAlignment="1">
      <alignment wrapText="1"/>
    </xf>
    <xf numFmtId="0" fontId="6" fillId="0" borderId="0" xfId="0" applyFont="1"/>
    <xf numFmtId="0" fontId="6" fillId="0" borderId="0" xfId="0" applyFont="1" applyFill="1"/>
    <xf numFmtId="0" fontId="2" fillId="0" borderId="0" xfId="0" applyFont="1" applyFill="1" applyAlignment="1">
      <alignment horizontal="center"/>
    </xf>
    <xf numFmtId="0" fontId="1" fillId="3" borderId="5" xfId="1" applyFont="1" applyFill="1" applyBorder="1" applyAlignment="1">
      <alignment horizontal="center" vertical="center" wrapText="1"/>
    </xf>
    <xf numFmtId="0" fontId="10" fillId="4" borderId="1" xfId="1" applyFont="1" applyFill="1" applyBorder="1" applyAlignment="1">
      <alignment horizontal="center" vertical="center"/>
    </xf>
    <xf numFmtId="0" fontId="10" fillId="4" borderId="7" xfId="1" applyFont="1" applyFill="1" applyBorder="1" applyAlignment="1">
      <alignment horizontal="center" vertical="center" wrapText="1"/>
    </xf>
    <xf numFmtId="0" fontId="1" fillId="0" borderId="0" xfId="1" applyFont="1" applyFill="1" applyAlignment="1">
      <alignment wrapText="1"/>
    </xf>
    <xf numFmtId="9" fontId="11" fillId="5" borderId="8" xfId="1" applyNumberFormat="1" applyFont="1" applyFill="1" applyBorder="1" applyAlignment="1">
      <alignment horizontal="center" vertical="center" wrapText="1"/>
    </xf>
    <xf numFmtId="9" fontId="11" fillId="5" borderId="9" xfId="1" applyNumberFormat="1" applyFont="1" applyFill="1" applyBorder="1" applyAlignment="1">
      <alignment horizontal="center" vertical="center" wrapText="1"/>
    </xf>
    <xf numFmtId="1" fontId="1" fillId="3" borderId="6" xfId="1" applyNumberFormat="1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wrapText="1"/>
    </xf>
    <xf numFmtId="164" fontId="14" fillId="0" borderId="12" xfId="0" applyNumberFormat="1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left" vertical="center" wrapText="1"/>
    </xf>
    <xf numFmtId="165" fontId="12" fillId="0" borderId="10" xfId="0" applyNumberFormat="1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vertical="center"/>
    </xf>
    <xf numFmtId="0" fontId="12" fillId="0" borderId="4" xfId="0" applyFont="1" applyFill="1" applyBorder="1" applyAlignment="1">
      <alignment vertical="center" wrapText="1"/>
    </xf>
    <xf numFmtId="49" fontId="12" fillId="0" borderId="4" xfId="0" applyNumberFormat="1" applyFont="1" applyFill="1" applyBorder="1" applyAlignment="1">
      <alignment vertical="center"/>
    </xf>
    <xf numFmtId="38" fontId="11" fillId="5" borderId="2" xfId="1" applyNumberFormat="1" applyFont="1" applyFill="1" applyBorder="1" applyAlignment="1">
      <alignment horizontal="center" vertical="center"/>
    </xf>
    <xf numFmtId="38" fontId="11" fillId="5" borderId="3" xfId="1" applyNumberFormat="1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vertical="center"/>
    </xf>
    <xf numFmtId="0" fontId="18" fillId="0" borderId="0" xfId="1" applyFont="1" applyAlignment="1">
      <alignment vertical="center"/>
    </xf>
    <xf numFmtId="0" fontId="12" fillId="0" borderId="4" xfId="0" applyFont="1" applyBorder="1" applyAlignment="1">
      <alignment vertical="center"/>
    </xf>
    <xf numFmtId="166" fontId="12" fillId="0" borderId="11" xfId="0" applyNumberFormat="1" applyFont="1" applyBorder="1" applyAlignment="1">
      <alignment vertical="center"/>
    </xf>
    <xf numFmtId="166" fontId="12" fillId="0" borderId="11" xfId="0" applyNumberFormat="1" applyFont="1" applyFill="1" applyBorder="1" applyAlignment="1">
      <alignment horizontal="right" vertical="center"/>
    </xf>
    <xf numFmtId="166" fontId="12" fillId="0" borderId="11" xfId="0" applyNumberFormat="1" applyFont="1" applyFill="1" applyBorder="1" applyAlignment="1">
      <alignment horizontal="right" vertical="center" wrapText="1"/>
    </xf>
    <xf numFmtId="166" fontId="12" fillId="0" borderId="11" xfId="0" applyNumberFormat="1" applyFont="1" applyFill="1" applyBorder="1" applyAlignment="1">
      <alignment vertical="center"/>
    </xf>
    <xf numFmtId="38" fontId="11" fillId="0" borderId="2" xfId="1" applyNumberFormat="1" applyFont="1" applyBorder="1" applyAlignment="1">
      <alignment horizontal="center" vertical="center"/>
    </xf>
    <xf numFmtId="9" fontId="11" fillId="0" borderId="8" xfId="1" applyNumberFormat="1" applyFont="1" applyBorder="1" applyAlignment="1">
      <alignment horizontal="center" vertical="center" wrapText="1"/>
    </xf>
    <xf numFmtId="0" fontId="0" fillId="0" borderId="0" xfId="0"/>
    <xf numFmtId="0" fontId="3" fillId="0" borderId="0" xfId="0" applyFont="1"/>
    <xf numFmtId="0" fontId="4" fillId="2" borderId="4" xfId="0" applyFont="1" applyFill="1" applyBorder="1" applyAlignment="1">
      <alignment horizontal="center" vertical="center" wrapText="1"/>
    </xf>
    <xf numFmtId="0" fontId="6" fillId="0" borderId="0" xfId="0" applyFont="1"/>
    <xf numFmtId="0" fontId="2" fillId="0" borderId="0" xfId="0" applyFont="1" applyFill="1" applyAlignment="1">
      <alignment horizontal="center"/>
    </xf>
    <xf numFmtId="165" fontId="12" fillId="0" borderId="10" xfId="0" applyNumberFormat="1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vertical="center"/>
    </xf>
    <xf numFmtId="166" fontId="12" fillId="0" borderId="11" xfId="0" applyNumberFormat="1" applyFont="1" applyFill="1" applyBorder="1" applyAlignment="1">
      <alignment vertical="center"/>
    </xf>
    <xf numFmtId="0" fontId="1" fillId="0" borderId="0" xfId="0" applyFont="1" applyFill="1" applyBorder="1" applyAlignment="1"/>
    <xf numFmtId="0" fontId="8" fillId="0" borderId="15" xfId="1" applyBorder="1" applyAlignment="1">
      <alignment vertical="center"/>
    </xf>
    <xf numFmtId="0" fontId="21" fillId="0" borderId="17" xfId="1" applyFont="1" applyBorder="1" applyAlignment="1">
      <alignment horizontal="center" vertical="center"/>
    </xf>
    <xf numFmtId="0" fontId="8" fillId="0" borderId="15" xfId="1" applyBorder="1" applyAlignment="1">
      <alignment horizontal="center"/>
    </xf>
    <xf numFmtId="0" fontId="8" fillId="0" borderId="17" xfId="1" applyBorder="1" applyAlignment="1">
      <alignment horizontal="center"/>
    </xf>
    <xf numFmtId="0" fontId="8" fillId="0" borderId="18" xfId="1" applyBorder="1" applyAlignment="1">
      <alignment vertical="center"/>
    </xf>
    <xf numFmtId="0" fontId="22" fillId="0" borderId="26" xfId="1" applyFont="1" applyBorder="1" applyAlignment="1">
      <alignment vertical="center"/>
    </xf>
    <xf numFmtId="0" fontId="10" fillId="0" borderId="0" xfId="1" applyFont="1" applyFill="1" applyBorder="1" applyAlignment="1">
      <alignment horizontal="center" vertical="center" wrapText="1"/>
    </xf>
    <xf numFmtId="0" fontId="10" fillId="0" borderId="0" xfId="1" applyFont="1" applyFill="1" applyBorder="1" applyAlignment="1">
      <alignment horizontal="center" vertical="center"/>
    </xf>
    <xf numFmtId="38" fontId="11" fillId="0" borderId="0" xfId="1" applyNumberFormat="1" applyFont="1" applyFill="1" applyBorder="1" applyAlignment="1">
      <alignment horizontal="center" vertical="center"/>
    </xf>
    <xf numFmtId="9" fontId="11" fillId="0" borderId="0" xfId="1" applyNumberFormat="1" applyFont="1" applyFill="1" applyBorder="1" applyAlignment="1">
      <alignment horizontal="center" vertical="center" wrapText="1"/>
    </xf>
    <xf numFmtId="0" fontId="4" fillId="2" borderId="27" xfId="0" applyFont="1" applyFill="1" applyBorder="1" applyAlignment="1">
      <alignment horizontal="center" vertical="center" wrapText="1"/>
    </xf>
    <xf numFmtId="0" fontId="5" fillId="0" borderId="0" xfId="0" applyFont="1" applyBorder="1"/>
    <xf numFmtId="0" fontId="8" fillId="0" borderId="22" xfId="1" applyBorder="1" applyAlignment="1">
      <alignment vertical="center"/>
    </xf>
    <xf numFmtId="0" fontId="0" fillId="0" borderId="0" xfId="0" applyAlignment="1">
      <alignment vertical="center"/>
    </xf>
    <xf numFmtId="168" fontId="14" fillId="0" borderId="4" xfId="1" applyNumberFormat="1" applyFont="1" applyBorder="1"/>
    <xf numFmtId="1" fontId="23" fillId="0" borderId="13" xfId="0" applyNumberFormat="1" applyFont="1" applyFill="1" applyBorder="1" applyAlignment="1">
      <alignment horizontal="center" vertical="center" wrapText="1"/>
    </xf>
    <xf numFmtId="0" fontId="23" fillId="0" borderId="13" xfId="0" applyNumberFormat="1" applyFont="1" applyFill="1" applyBorder="1" applyAlignment="1">
      <alignment horizontal="center" vertical="center"/>
    </xf>
    <xf numFmtId="1" fontId="23" fillId="0" borderId="13" xfId="0" applyNumberFormat="1" applyFont="1" applyFill="1" applyBorder="1" applyAlignment="1">
      <alignment horizontal="center" vertical="center"/>
    </xf>
    <xf numFmtId="167" fontId="28" fillId="0" borderId="4" xfId="1" applyNumberFormat="1" applyFont="1" applyFill="1" applyBorder="1"/>
    <xf numFmtId="0" fontId="17" fillId="0" borderId="4" xfId="0" applyFont="1" applyFill="1" applyBorder="1" applyAlignment="1">
      <alignment vertical="center"/>
    </xf>
    <xf numFmtId="164" fontId="14" fillId="0" borderId="10" xfId="0" applyNumberFormat="1" applyFont="1" applyFill="1" applyBorder="1" applyAlignment="1">
      <alignment horizontal="center" vertical="center"/>
    </xf>
    <xf numFmtId="1" fontId="27" fillId="0" borderId="13" xfId="0" applyNumberFormat="1" applyFont="1" applyFill="1" applyBorder="1" applyAlignment="1">
      <alignment horizontal="center" vertical="center"/>
    </xf>
    <xf numFmtId="168" fontId="14" fillId="0" borderId="4" xfId="1" applyNumberFormat="1" applyFont="1" applyFill="1" applyBorder="1"/>
    <xf numFmtId="167" fontId="26" fillId="0" borderId="4" xfId="1" applyNumberFormat="1" applyFont="1" applyFill="1" applyBorder="1" applyAlignment="1">
      <alignment horizontal="right" vertical="center"/>
    </xf>
    <xf numFmtId="1" fontId="1" fillId="0" borderId="0" xfId="1" applyNumberFormat="1" applyFont="1" applyAlignment="1">
      <alignment horizontal="center" wrapText="1"/>
    </xf>
    <xf numFmtId="166" fontId="12" fillId="0" borderId="28" xfId="0" applyNumberFormat="1" applyFont="1" applyFill="1" applyBorder="1" applyAlignment="1">
      <alignment vertical="center"/>
    </xf>
    <xf numFmtId="1" fontId="6" fillId="0" borderId="13" xfId="0" applyNumberFormat="1" applyFont="1" applyBorder="1"/>
    <xf numFmtId="0" fontId="1" fillId="6" borderId="5" xfId="0" applyFont="1" applyFill="1" applyBorder="1" applyAlignment="1">
      <alignment horizontal="center" vertical="center" wrapText="1"/>
    </xf>
    <xf numFmtId="1" fontId="1" fillId="6" borderId="6" xfId="0" applyNumberFormat="1" applyFont="1" applyFill="1" applyBorder="1" applyAlignment="1">
      <alignment horizontal="center" vertical="center" wrapText="1"/>
    </xf>
    <xf numFmtId="0" fontId="29" fillId="0" borderId="0" xfId="0" applyFont="1" applyAlignment="1">
      <alignment horizontal="center"/>
    </xf>
    <xf numFmtId="0" fontId="1" fillId="0" borderId="0" xfId="0" applyFont="1"/>
    <xf numFmtId="167" fontId="1" fillId="0" borderId="0" xfId="0" applyNumberFormat="1" applyFont="1"/>
    <xf numFmtId="169" fontId="11" fillId="6" borderId="2" xfId="0" applyNumberFormat="1" applyFont="1" applyFill="1" applyBorder="1" applyAlignment="1">
      <alignment horizontal="center" vertical="center"/>
    </xf>
    <xf numFmtId="0" fontId="11" fillId="6" borderId="8" xfId="0" applyFont="1" applyFill="1" applyBorder="1" applyAlignment="1">
      <alignment horizontal="center" vertical="center" wrapText="1"/>
    </xf>
    <xf numFmtId="0" fontId="4" fillId="8" borderId="10" xfId="0" applyFont="1" applyFill="1" applyBorder="1" applyAlignment="1">
      <alignment horizontal="center" vertical="center" wrapText="1"/>
    </xf>
    <xf numFmtId="0" fontId="4" fillId="8" borderId="4" xfId="0" applyFont="1" applyFill="1" applyBorder="1" applyAlignment="1">
      <alignment horizontal="center" vertical="center" wrapText="1"/>
    </xf>
    <xf numFmtId="167" fontId="4" fillId="8" borderId="4" xfId="0" applyNumberFormat="1" applyFont="1" applyFill="1" applyBorder="1" applyAlignment="1">
      <alignment horizontal="center" vertical="center" wrapText="1"/>
    </xf>
    <xf numFmtId="0" fontId="30" fillId="6" borderId="4" xfId="0" applyFont="1" applyFill="1" applyBorder="1" applyAlignment="1">
      <alignment wrapText="1"/>
    </xf>
    <xf numFmtId="164" fontId="9" fillId="6" borderId="12" xfId="0" applyNumberFormat="1" applyFont="1" applyFill="1" applyBorder="1" applyAlignment="1">
      <alignment horizontal="left" vertical="center"/>
    </xf>
    <xf numFmtId="166" fontId="9" fillId="6" borderId="4" xfId="0" applyNumberFormat="1" applyFont="1" applyFill="1" applyBorder="1"/>
    <xf numFmtId="167" fontId="9" fillId="6" borderId="4" xfId="0" applyNumberFormat="1" applyFont="1" applyFill="1" applyBorder="1"/>
    <xf numFmtId="0" fontId="30" fillId="7" borderId="4" xfId="0" applyFont="1" applyFill="1" applyBorder="1" applyAlignment="1">
      <alignment wrapText="1"/>
    </xf>
    <xf numFmtId="164" fontId="9" fillId="7" borderId="12" xfId="0" applyNumberFormat="1" applyFont="1" applyFill="1" applyBorder="1" applyAlignment="1">
      <alignment horizontal="left" vertical="center"/>
    </xf>
    <xf numFmtId="166" fontId="9" fillId="7" borderId="4" xfId="0" applyNumberFormat="1" applyFont="1" applyFill="1" applyBorder="1"/>
    <xf numFmtId="167" fontId="9" fillId="7" borderId="4" xfId="0" applyNumberFormat="1" applyFont="1" applyFill="1" applyBorder="1"/>
    <xf numFmtId="167" fontId="6" fillId="0" borderId="0" xfId="0" applyNumberFormat="1" applyFont="1"/>
    <xf numFmtId="0" fontId="1" fillId="9" borderId="5" xfId="0" applyFont="1" applyFill="1" applyBorder="1" applyAlignment="1">
      <alignment horizontal="center" vertical="center" wrapText="1"/>
    </xf>
    <xf numFmtId="1" fontId="1" fillId="9" borderId="6" xfId="0" applyNumberFormat="1" applyFont="1" applyFill="1" applyBorder="1" applyAlignment="1">
      <alignment horizontal="center" vertical="center" wrapText="1"/>
    </xf>
    <xf numFmtId="169" fontId="11" fillId="9" borderId="2" xfId="0" applyNumberFormat="1" applyFont="1" applyFill="1" applyBorder="1" applyAlignment="1">
      <alignment horizontal="center" vertical="center"/>
    </xf>
    <xf numFmtId="0" fontId="11" fillId="9" borderId="8" xfId="0" applyFont="1" applyFill="1" applyBorder="1" applyAlignment="1">
      <alignment horizontal="center" vertical="center" wrapText="1"/>
    </xf>
    <xf numFmtId="0" fontId="9" fillId="9" borderId="4" xfId="0" applyFont="1" applyFill="1" applyBorder="1" applyAlignment="1">
      <alignment vertical="center" wrapText="1"/>
    </xf>
    <xf numFmtId="164" fontId="9" fillId="9" borderId="12" xfId="0" applyNumberFormat="1" applyFont="1" applyFill="1" applyBorder="1" applyAlignment="1">
      <alignment horizontal="left" vertical="center"/>
    </xf>
    <xf numFmtId="166" fontId="9" fillId="9" borderId="4" xfId="0" applyNumberFormat="1" applyFont="1" applyFill="1" applyBorder="1"/>
    <xf numFmtId="167" fontId="9" fillId="9" borderId="4" xfId="0" applyNumberFormat="1" applyFont="1" applyFill="1" applyBorder="1"/>
    <xf numFmtId="0" fontId="9" fillId="9" borderId="27" xfId="0" applyFont="1" applyFill="1" applyBorder="1" applyAlignment="1">
      <alignment vertical="center" wrapText="1"/>
    </xf>
    <xf numFmtId="164" fontId="9" fillId="9" borderId="39" xfId="0" applyNumberFormat="1" applyFont="1" applyFill="1" applyBorder="1" applyAlignment="1">
      <alignment horizontal="left" vertical="center"/>
    </xf>
    <xf numFmtId="167" fontId="28" fillId="0" borderId="10" xfId="1" applyNumberFormat="1" applyFont="1" applyBorder="1"/>
    <xf numFmtId="0" fontId="19" fillId="0" borderId="0" xfId="1" applyFont="1" applyAlignment="1">
      <alignment horizontal="center" vertical="center"/>
    </xf>
    <xf numFmtId="0" fontId="20" fillId="0" borderId="0" xfId="1" applyFont="1" applyAlignment="1">
      <alignment horizontal="center" vertical="center"/>
    </xf>
    <xf numFmtId="0" fontId="9" fillId="0" borderId="2" xfId="1" applyFont="1" applyFill="1" applyBorder="1" applyAlignment="1">
      <alignment horizontal="center" vertical="center"/>
    </xf>
    <xf numFmtId="0" fontId="9" fillId="0" borderId="0" xfId="1" applyFont="1" applyFill="1" applyBorder="1" applyAlignment="1">
      <alignment horizontal="center" vertical="center"/>
    </xf>
    <xf numFmtId="14" fontId="4" fillId="8" borderId="4" xfId="0" applyNumberFormat="1" applyFont="1" applyFill="1" applyBorder="1" applyAlignment="1">
      <alignment horizontal="center" vertical="center" wrapText="1"/>
    </xf>
    <xf numFmtId="0" fontId="0" fillId="0" borderId="4" xfId="0" applyBorder="1"/>
    <xf numFmtId="166" fontId="30" fillId="6" borderId="11" xfId="0" applyNumberFormat="1" applyFont="1" applyFill="1" applyBorder="1" applyAlignment="1">
      <alignment horizontal="center"/>
    </xf>
    <xf numFmtId="166" fontId="30" fillId="6" borderId="4" xfId="0" applyNumberFormat="1" applyFont="1" applyFill="1" applyBorder="1" applyAlignment="1">
      <alignment horizontal="center"/>
    </xf>
    <xf numFmtId="0" fontId="9" fillId="0" borderId="2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1" fillId="7" borderId="1" xfId="0" applyFont="1" applyFill="1" applyBorder="1" applyAlignment="1">
      <alignment horizontal="center" vertical="center"/>
    </xf>
    <xf numFmtId="0" fontId="11" fillId="7" borderId="29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1" fontId="11" fillId="0" borderId="30" xfId="0" applyNumberFormat="1" applyFont="1" applyBorder="1" applyAlignment="1">
      <alignment horizontal="center" vertical="center" wrapText="1"/>
    </xf>
    <xf numFmtId="1" fontId="11" fillId="0" borderId="31" xfId="0" applyNumberFormat="1" applyFont="1" applyBorder="1" applyAlignment="1">
      <alignment horizontal="center" vertical="center" wrapText="1"/>
    </xf>
    <xf numFmtId="0" fontId="11" fillId="8" borderId="10" xfId="0" applyFont="1" applyFill="1" applyBorder="1" applyAlignment="1">
      <alignment horizontal="center" vertical="center"/>
    </xf>
    <xf numFmtId="0" fontId="11" fillId="8" borderId="11" xfId="0" applyFont="1" applyFill="1" applyBorder="1" applyAlignment="1">
      <alignment horizontal="center" vertical="center"/>
    </xf>
    <xf numFmtId="0" fontId="4" fillId="2" borderId="4" xfId="0" applyFont="1" applyFill="1" applyBorder="1" applyAlignment="1"/>
    <xf numFmtId="0" fontId="1" fillId="2" borderId="4" xfId="0" applyFont="1" applyFill="1" applyBorder="1" applyAlignment="1"/>
    <xf numFmtId="0" fontId="9" fillId="6" borderId="4" xfId="0" applyFont="1" applyFill="1" applyBorder="1" applyAlignment="1">
      <alignment horizontal="left" vertical="center"/>
    </xf>
    <xf numFmtId="0" fontId="31" fillId="6" borderId="34" xfId="0" applyFont="1" applyFill="1" applyBorder="1" applyAlignment="1">
      <alignment horizontal="center" vertical="center" wrapText="1"/>
    </xf>
    <xf numFmtId="0" fontId="31" fillId="6" borderId="35" xfId="0" applyFont="1" applyFill="1" applyBorder="1" applyAlignment="1">
      <alignment horizontal="center" vertical="center" wrapText="1"/>
    </xf>
    <xf numFmtId="0" fontId="9" fillId="7" borderId="4" xfId="0" applyFont="1" applyFill="1" applyBorder="1" applyAlignment="1">
      <alignment horizontal="left" vertical="center"/>
    </xf>
    <xf numFmtId="0" fontId="31" fillId="7" borderId="36" xfId="0" applyFont="1" applyFill="1" applyBorder="1" applyAlignment="1">
      <alignment horizontal="center" vertical="center" wrapText="1"/>
    </xf>
    <xf numFmtId="0" fontId="31" fillId="7" borderId="37" xfId="0" applyFont="1" applyFill="1" applyBorder="1" applyAlignment="1">
      <alignment horizontal="center" vertical="center" wrapText="1"/>
    </xf>
    <xf numFmtId="0" fontId="9" fillId="9" borderId="32" xfId="0" applyFont="1" applyFill="1" applyBorder="1" applyAlignment="1">
      <alignment horizontal="left" vertical="center"/>
    </xf>
    <xf numFmtId="0" fontId="9" fillId="9" borderId="33" xfId="0" applyFont="1" applyFill="1" applyBorder="1" applyAlignment="1">
      <alignment horizontal="left" vertical="center"/>
    </xf>
    <xf numFmtId="0" fontId="31" fillId="9" borderId="34" xfId="0" applyFont="1" applyFill="1" applyBorder="1" applyAlignment="1">
      <alignment horizontal="center" vertical="center" wrapText="1"/>
    </xf>
    <xf numFmtId="0" fontId="31" fillId="9" borderId="35" xfId="0" applyFont="1" applyFill="1" applyBorder="1" applyAlignment="1">
      <alignment horizontal="center" vertical="center" wrapText="1"/>
    </xf>
    <xf numFmtId="0" fontId="4" fillId="8" borderId="32" xfId="0" applyFont="1" applyFill="1" applyBorder="1" applyAlignment="1">
      <alignment horizontal="center" vertical="center" wrapText="1"/>
    </xf>
    <xf numFmtId="0" fontId="4" fillId="8" borderId="33" xfId="0" applyFont="1" applyFill="1" applyBorder="1" applyAlignment="1">
      <alignment horizontal="center" vertical="center" wrapText="1"/>
    </xf>
    <xf numFmtId="0" fontId="11" fillId="10" borderId="1" xfId="0" applyFont="1" applyFill="1" applyBorder="1" applyAlignment="1">
      <alignment horizontal="center" vertical="center"/>
    </xf>
    <xf numFmtId="0" fontId="11" fillId="10" borderId="29" xfId="0" applyFont="1" applyFill="1" applyBorder="1" applyAlignment="1">
      <alignment horizontal="center" vertical="center"/>
    </xf>
    <xf numFmtId="166" fontId="9" fillId="9" borderId="38" xfId="0" applyNumberFormat="1" applyFont="1" applyFill="1" applyBorder="1" applyAlignment="1">
      <alignment horizontal="center"/>
    </xf>
    <xf numFmtId="166" fontId="9" fillId="9" borderId="4" xfId="0" applyNumberFormat="1" applyFont="1" applyFill="1" applyBorder="1" applyAlignment="1">
      <alignment horizontal="center"/>
    </xf>
    <xf numFmtId="166" fontId="30" fillId="7" borderId="11" xfId="0" applyNumberFormat="1" applyFont="1" applyFill="1" applyBorder="1" applyAlignment="1">
      <alignment horizontal="center"/>
    </xf>
    <xf numFmtId="166" fontId="30" fillId="7" borderId="4" xfId="0" applyNumberFormat="1" applyFont="1" applyFill="1" applyBorder="1" applyAlignment="1">
      <alignment horizontal="center"/>
    </xf>
    <xf numFmtId="0" fontId="21" fillId="0" borderId="26" xfId="1" applyFont="1" applyBorder="1" applyAlignment="1">
      <alignment horizontal="center" vertical="top"/>
    </xf>
    <xf numFmtId="0" fontId="21" fillId="0" borderId="16" xfId="1" applyFont="1" applyBorder="1" applyAlignment="1">
      <alignment horizontal="left" vertical="center"/>
    </xf>
    <xf numFmtId="0" fontId="21" fillId="0" borderId="17" xfId="1" applyFont="1" applyBorder="1" applyAlignment="1">
      <alignment horizontal="left" vertical="center"/>
    </xf>
    <xf numFmtId="0" fontId="21" fillId="0" borderId="18" xfId="1" applyFont="1" applyBorder="1" applyAlignment="1">
      <alignment horizontal="center" vertical="center"/>
    </xf>
    <xf numFmtId="0" fontId="21" fillId="0" borderId="19" xfId="1" applyFont="1" applyBorder="1" applyAlignment="1">
      <alignment horizontal="center" vertical="center"/>
    </xf>
    <xf numFmtId="0" fontId="21" fillId="0" borderId="20" xfId="1" applyFont="1" applyBorder="1" applyAlignment="1">
      <alignment horizontal="center" vertical="center"/>
    </xf>
    <xf numFmtId="0" fontId="21" fillId="0" borderId="21" xfId="1" applyFont="1" applyBorder="1" applyAlignment="1">
      <alignment horizontal="center" vertical="center"/>
    </xf>
    <xf numFmtId="0" fontId="21" fillId="0" borderId="22" xfId="1" applyFont="1" applyBorder="1" applyAlignment="1">
      <alignment horizontal="center" vertical="center"/>
    </xf>
    <xf numFmtId="0" fontId="21" fillId="0" borderId="23" xfId="1" applyFont="1" applyBorder="1" applyAlignment="1">
      <alignment horizontal="center" vertical="center"/>
    </xf>
    <xf numFmtId="0" fontId="8" fillId="0" borderId="18" xfId="1" applyBorder="1" applyAlignment="1">
      <alignment horizontal="left" vertical="center"/>
    </xf>
    <xf numFmtId="0" fontId="8" fillId="0" borderId="19" xfId="1" applyBorder="1" applyAlignment="1">
      <alignment horizontal="left" vertical="center"/>
    </xf>
    <xf numFmtId="0" fontId="8" fillId="0" borderId="20" xfId="1" applyBorder="1" applyAlignment="1">
      <alignment horizontal="left" vertical="center"/>
    </xf>
    <xf numFmtId="0" fontId="8" fillId="0" borderId="18" xfId="1" applyBorder="1" applyAlignment="1">
      <alignment horizontal="center" vertical="center" wrapText="1"/>
    </xf>
    <xf numFmtId="0" fontId="8" fillId="0" borderId="19" xfId="1" applyBorder="1" applyAlignment="1">
      <alignment horizontal="center" vertical="center" wrapText="1"/>
    </xf>
    <xf numFmtId="0" fontId="8" fillId="0" borderId="20" xfId="1" applyBorder="1" applyAlignment="1">
      <alignment horizontal="center" vertical="center" wrapText="1"/>
    </xf>
    <xf numFmtId="0" fontId="8" fillId="0" borderId="24" xfId="1" applyBorder="1" applyAlignment="1">
      <alignment horizontal="center" vertical="center" wrapText="1"/>
    </xf>
    <xf numFmtId="0" fontId="8" fillId="0" borderId="0" xfId="1" applyAlignment="1">
      <alignment horizontal="center" vertical="center" wrapText="1"/>
    </xf>
    <xf numFmtId="0" fontId="8" fillId="0" borderId="25" xfId="1" applyBorder="1" applyAlignment="1">
      <alignment horizontal="center" vertical="center" wrapText="1"/>
    </xf>
    <xf numFmtId="0" fontId="8" fillId="0" borderId="21" xfId="1" applyBorder="1" applyAlignment="1">
      <alignment horizontal="center" vertical="center" wrapText="1"/>
    </xf>
    <xf numFmtId="0" fontId="8" fillId="0" borderId="22" xfId="1" applyBorder="1" applyAlignment="1">
      <alignment horizontal="center" vertical="center" wrapText="1"/>
    </xf>
    <xf numFmtId="0" fontId="8" fillId="0" borderId="23" xfId="1" applyBorder="1" applyAlignment="1">
      <alignment horizontal="center" vertical="center" wrapText="1"/>
    </xf>
    <xf numFmtId="0" fontId="8" fillId="0" borderId="24" xfId="1" applyBorder="1" applyAlignment="1">
      <alignment horizontal="left" vertical="center"/>
    </xf>
    <xf numFmtId="0" fontId="8" fillId="0" borderId="0" xfId="1" applyAlignment="1">
      <alignment horizontal="left" vertical="center"/>
    </xf>
    <xf numFmtId="0" fontId="8" fillId="0" borderId="25" xfId="1" applyBorder="1" applyAlignment="1">
      <alignment horizontal="left" vertical="center"/>
    </xf>
  </cellXfs>
  <cellStyles count="3">
    <cellStyle name="Normal" xfId="0" builtinId="0"/>
    <cellStyle name="Normálna 2" xfId="1" xr:uid="{00000000-0005-0000-0000-000001000000}"/>
    <cellStyle name="normální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259081</xdr:colOff>
      <xdr:row>3</xdr:row>
      <xdr:rowOff>141753</xdr:rowOff>
    </xdr:from>
    <xdr:to>
      <xdr:col>6</xdr:col>
      <xdr:colOff>697332</xdr:colOff>
      <xdr:row>7</xdr:row>
      <xdr:rowOff>67173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93921" y="880893"/>
          <a:ext cx="2061311" cy="756000"/>
        </a:xfrm>
        <a:prstGeom prst="rect">
          <a:avLst/>
        </a:prstGeom>
      </xdr:spPr>
    </xdr:pic>
    <xdr:clientData/>
  </xdr:twoCellAnchor>
  <xdr:twoCellAnchor editAs="oneCell">
    <xdr:from>
      <xdr:col>8</xdr:col>
      <xdr:colOff>144774</xdr:colOff>
      <xdr:row>11</xdr:row>
      <xdr:rowOff>15240</xdr:rowOff>
    </xdr:from>
    <xdr:to>
      <xdr:col>16</xdr:col>
      <xdr:colOff>501030</xdr:colOff>
      <xdr:row>25</xdr:row>
      <xdr:rowOff>114960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204B646B-5CB9-4C9F-853F-BAD52329294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14" t="56894"/>
        <a:stretch/>
      </xdr:blipFill>
      <xdr:spPr>
        <a:xfrm>
          <a:off x="7299954" y="2468880"/>
          <a:ext cx="5324496" cy="2340000"/>
        </a:xfrm>
        <a:prstGeom prst="rect">
          <a:avLst/>
        </a:prstGeom>
      </xdr:spPr>
    </xdr:pic>
    <xdr:clientData/>
  </xdr:twoCellAnchor>
  <xdr:twoCellAnchor editAs="oneCell">
    <xdr:from>
      <xdr:col>9</xdr:col>
      <xdr:colOff>335280</xdr:colOff>
      <xdr:row>2</xdr:row>
      <xdr:rowOff>60960</xdr:rowOff>
    </xdr:from>
    <xdr:to>
      <xdr:col>16</xdr:col>
      <xdr:colOff>366503</xdr:colOff>
      <xdr:row>13</xdr:row>
      <xdr:rowOff>108120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F7A9492A-279C-407B-BCF5-803CA79A311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43891"/>
        <a:stretch/>
      </xdr:blipFill>
      <xdr:spPr>
        <a:xfrm>
          <a:off x="8724900" y="685800"/>
          <a:ext cx="3765023" cy="2196000"/>
        </a:xfrm>
        <a:prstGeom prst="rect">
          <a:avLst/>
        </a:prstGeom>
      </xdr:spPr>
    </xdr:pic>
    <xdr:clientData/>
  </xdr:twoCellAnchor>
  <xdr:twoCellAnchor editAs="oneCell">
    <xdr:from>
      <xdr:col>14</xdr:col>
      <xdr:colOff>342901</xdr:colOff>
      <xdr:row>29</xdr:row>
      <xdr:rowOff>45720</xdr:rowOff>
    </xdr:from>
    <xdr:to>
      <xdr:col>16</xdr:col>
      <xdr:colOff>571330</xdr:colOff>
      <xdr:row>32</xdr:row>
      <xdr:rowOff>105660</xdr:rowOff>
    </xdr:to>
    <xdr:pic>
      <xdr:nvPicPr>
        <xdr:cNvPr id="2" name="Obrázok 10">
          <a:extLst>
            <a:ext uri="{FF2B5EF4-FFF2-40B4-BE49-F238E27FC236}">
              <a16:creationId xmlns:a16="http://schemas.microsoft.com/office/drawing/2014/main" id="{EDE58E95-49F1-4061-B1B2-565C195B06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46181" y="5539740"/>
          <a:ext cx="1180929" cy="54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152400</xdr:colOff>
      <xdr:row>37</xdr:row>
      <xdr:rowOff>15240</xdr:rowOff>
    </xdr:from>
    <xdr:to>
      <xdr:col>17</xdr:col>
      <xdr:colOff>278252</xdr:colOff>
      <xdr:row>39</xdr:row>
      <xdr:rowOff>60960</xdr:rowOff>
    </xdr:to>
    <xdr:pic>
      <xdr:nvPicPr>
        <xdr:cNvPr id="3" name="Obrázok 11">
          <a:extLst>
            <a:ext uri="{FF2B5EF4-FFF2-40B4-BE49-F238E27FC236}">
              <a16:creationId xmlns:a16="http://schemas.microsoft.com/office/drawing/2014/main" id="{4F4A9B7A-5017-4F0E-8ED1-86F939BA78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55680" y="6789420"/>
          <a:ext cx="1687952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1"/>
  <sheetViews>
    <sheetView tabSelected="1" zoomScaleNormal="100" workbookViewId="0">
      <selection sqref="A1:R1"/>
    </sheetView>
  </sheetViews>
  <sheetFormatPr defaultRowHeight="14.4" x14ac:dyDescent="0.3"/>
  <cols>
    <col min="1" max="1" width="34" customWidth="1"/>
    <col min="2" max="2" width="12.6640625" customWidth="1"/>
    <col min="3" max="3" width="9.21875" customWidth="1"/>
    <col min="4" max="4" width="8.77734375" customWidth="1"/>
    <col min="5" max="5" width="12.5546875" customWidth="1"/>
    <col min="6" max="6" width="11.109375" customWidth="1"/>
    <col min="7" max="7" width="12.44140625" style="36" customWidth="1"/>
    <col min="8" max="8" width="3.5546875" customWidth="1"/>
    <col min="9" max="9" width="18" customWidth="1"/>
    <col min="10" max="10" width="13.21875" customWidth="1"/>
    <col min="12" max="12" width="9.44140625" customWidth="1"/>
    <col min="13" max="13" width="5.21875" customWidth="1"/>
    <col min="14" max="14" width="3.77734375" customWidth="1"/>
    <col min="16" max="16" width="5" customWidth="1"/>
    <col min="18" max="18" width="12.5546875" style="36" customWidth="1"/>
  </cols>
  <sheetData>
    <row r="1" spans="1:21" ht="23.4" x14ac:dyDescent="0.3">
      <c r="A1" s="102" t="s">
        <v>99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</row>
    <row r="2" spans="1:21" ht="25.8" customHeight="1" x14ac:dyDescent="0.3">
      <c r="A2" s="103" t="s">
        <v>98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28"/>
      <c r="T2" s="28"/>
      <c r="U2" s="28"/>
    </row>
    <row r="3" spans="1:21" s="1" customFormat="1" ht="9" customHeight="1" thickBot="1" x14ac:dyDescent="0.55000000000000004">
      <c r="A3" s="10"/>
      <c r="B3" s="10"/>
      <c r="C3" s="10"/>
      <c r="D3" s="10"/>
      <c r="E3" s="10"/>
      <c r="F3" s="10"/>
      <c r="G3" s="40"/>
      <c r="R3" s="37"/>
    </row>
    <row r="4" spans="1:21" s="2" customFormat="1" ht="18.600000000000001" customHeight="1" thickBot="1" x14ac:dyDescent="0.35">
      <c r="A4" s="11" t="s">
        <v>46</v>
      </c>
      <c r="B4" s="17">
        <f>E48</f>
        <v>0</v>
      </c>
      <c r="C4" s="104"/>
      <c r="D4" s="105"/>
      <c r="E4" s="105"/>
      <c r="F4" s="52"/>
      <c r="G4" s="51"/>
    </row>
    <row r="5" spans="1:21" s="2" customFormat="1" ht="15.6" customHeight="1" x14ac:dyDescent="0.3">
      <c r="A5" s="12" t="s">
        <v>47</v>
      </c>
      <c r="B5" s="13" t="s">
        <v>48</v>
      </c>
      <c r="C5" s="14"/>
      <c r="D5" s="53"/>
      <c r="E5" s="54"/>
      <c r="F5" s="51"/>
      <c r="G5" s="56"/>
    </row>
    <row r="6" spans="1:21" s="2" customFormat="1" ht="15.6" x14ac:dyDescent="0.3">
      <c r="A6" s="25">
        <v>19500</v>
      </c>
      <c r="B6" s="15">
        <v>0.05</v>
      </c>
      <c r="C6" s="69">
        <f>($B$4-$F$47)*B6</f>
        <v>0</v>
      </c>
      <c r="D6" s="53"/>
      <c r="E6" s="54"/>
    </row>
    <row r="7" spans="1:21" s="2" customFormat="1" ht="15.6" customHeight="1" x14ac:dyDescent="0.3">
      <c r="A7" s="34">
        <v>26100</v>
      </c>
      <c r="B7" s="35">
        <v>0.08</v>
      </c>
      <c r="C7" s="69">
        <f t="shared" ref="C7:C8" si="0">($B$4-$F$47)*B7</f>
        <v>0</v>
      </c>
      <c r="D7" s="53"/>
      <c r="E7" s="54"/>
      <c r="J7" s="2">
        <v>10</v>
      </c>
      <c r="K7" s="2">
        <v>15</v>
      </c>
      <c r="L7" s="2">
        <v>20</v>
      </c>
      <c r="M7" s="2">
        <v>25</v>
      </c>
      <c r="N7" s="2">
        <v>35</v>
      </c>
      <c r="O7" s="2">
        <v>37</v>
      </c>
    </row>
    <row r="8" spans="1:21" s="2" customFormat="1" ht="16.2" thickBot="1" x14ac:dyDescent="0.35">
      <c r="A8" s="26">
        <v>37100</v>
      </c>
      <c r="B8" s="16">
        <v>0.14000000000000001</v>
      </c>
      <c r="C8" s="69">
        <f t="shared" si="0"/>
        <v>0</v>
      </c>
      <c r="D8" s="53"/>
      <c r="E8" s="54"/>
    </row>
    <row r="9" spans="1:21" s="2" customFormat="1" ht="28.2" thickBot="1" x14ac:dyDescent="0.35">
      <c r="A9" s="3" t="s">
        <v>49</v>
      </c>
      <c r="B9" s="4" t="s">
        <v>0</v>
      </c>
      <c r="C9" s="38" t="s">
        <v>60</v>
      </c>
      <c r="D9" s="55" t="s">
        <v>38</v>
      </c>
      <c r="E9" s="5" t="s">
        <v>61</v>
      </c>
      <c r="F9" s="38" t="s">
        <v>1</v>
      </c>
      <c r="G9" s="38" t="s">
        <v>59</v>
      </c>
    </row>
    <row r="10" spans="1:21" s="8" customFormat="1" ht="12.6" customHeight="1" thickBot="1" x14ac:dyDescent="0.35">
      <c r="A10" s="20" t="s">
        <v>9</v>
      </c>
      <c r="B10" s="20" t="s">
        <v>10</v>
      </c>
      <c r="C10" s="19">
        <v>46112</v>
      </c>
      <c r="D10" s="60"/>
      <c r="E10" s="31">
        <v>1603</v>
      </c>
      <c r="F10" s="59">
        <f>E10*D10</f>
        <v>0</v>
      </c>
      <c r="G10" s="63">
        <f>IF($B$4&lt;19500,0%,IF($B$4&lt;26100,5%,IF($B$4&lt;37100,8%,IF($B$4&lt;1000000,14%))))</f>
        <v>0</v>
      </c>
    </row>
    <row r="11" spans="1:21" s="8" customFormat="1" ht="12.6" customHeight="1" thickBot="1" x14ac:dyDescent="0.35">
      <c r="A11" s="20" t="s">
        <v>9</v>
      </c>
      <c r="B11" s="20" t="s">
        <v>15</v>
      </c>
      <c r="C11" s="19">
        <v>46203</v>
      </c>
      <c r="D11" s="60"/>
      <c r="E11" s="31">
        <v>592</v>
      </c>
      <c r="F11" s="59">
        <f t="shared" ref="F11:F47" si="1">E11*D11</f>
        <v>0</v>
      </c>
      <c r="G11" s="63">
        <f t="shared" ref="G11:G45" si="2">IF($B$4&lt;19500,0%,IF($B$4&lt;26100,5%,IF($B$4&lt;37100,8%,IF($B$4&lt;1000000,14%))))</f>
        <v>0</v>
      </c>
    </row>
    <row r="12" spans="1:21" s="8" customFormat="1" ht="12.6" customHeight="1" thickBot="1" x14ac:dyDescent="0.35">
      <c r="A12" s="20" t="s">
        <v>11</v>
      </c>
      <c r="B12" s="20" t="s">
        <v>12</v>
      </c>
      <c r="C12" s="19">
        <v>46053</v>
      </c>
      <c r="D12" s="60"/>
      <c r="E12" s="31">
        <v>1994</v>
      </c>
      <c r="F12" s="59">
        <f t="shared" si="1"/>
        <v>0</v>
      </c>
      <c r="G12" s="63">
        <f t="shared" si="2"/>
        <v>0</v>
      </c>
    </row>
    <row r="13" spans="1:21" s="8" customFormat="1" ht="12.6" customHeight="1" thickBot="1" x14ac:dyDescent="0.35">
      <c r="A13" s="20" t="s">
        <v>42</v>
      </c>
      <c r="B13" s="20" t="s">
        <v>13</v>
      </c>
      <c r="C13" s="21">
        <v>46660</v>
      </c>
      <c r="D13" s="60"/>
      <c r="E13" s="31">
        <v>327</v>
      </c>
      <c r="F13" s="59">
        <f t="shared" si="1"/>
        <v>0</v>
      </c>
      <c r="G13" s="63">
        <f t="shared" si="2"/>
        <v>0</v>
      </c>
    </row>
    <row r="14" spans="1:21" s="8" customFormat="1" ht="12.6" customHeight="1" thickBot="1" x14ac:dyDescent="0.35">
      <c r="A14" s="20" t="s">
        <v>43</v>
      </c>
      <c r="B14" s="20" t="s">
        <v>13</v>
      </c>
      <c r="C14" s="21">
        <v>46660</v>
      </c>
      <c r="D14" s="60"/>
      <c r="E14" s="31">
        <v>327</v>
      </c>
      <c r="F14" s="59">
        <f t="shared" si="1"/>
        <v>0</v>
      </c>
      <c r="G14" s="63">
        <f t="shared" si="2"/>
        <v>0</v>
      </c>
    </row>
    <row r="15" spans="1:21" s="8" customFormat="1" ht="12.6" customHeight="1" thickBot="1" x14ac:dyDescent="0.35">
      <c r="A15" s="20" t="s">
        <v>44</v>
      </c>
      <c r="B15" s="20" t="s">
        <v>14</v>
      </c>
      <c r="C15" s="21">
        <v>47208</v>
      </c>
      <c r="D15" s="60"/>
      <c r="E15" s="31">
        <v>327</v>
      </c>
      <c r="F15" s="59">
        <f t="shared" si="1"/>
        <v>0</v>
      </c>
      <c r="G15" s="63">
        <f t="shared" si="2"/>
        <v>0</v>
      </c>
    </row>
    <row r="16" spans="1:21" s="8" customFormat="1" ht="12.6" customHeight="1" thickBot="1" x14ac:dyDescent="0.35">
      <c r="A16" s="20" t="s">
        <v>58</v>
      </c>
      <c r="B16" s="20" t="s">
        <v>14</v>
      </c>
      <c r="C16" s="21">
        <v>46234</v>
      </c>
      <c r="D16" s="60"/>
      <c r="E16" s="31">
        <v>372</v>
      </c>
      <c r="F16" s="59">
        <f t="shared" si="1"/>
        <v>0</v>
      </c>
      <c r="G16" s="63">
        <f t="shared" si="2"/>
        <v>0</v>
      </c>
    </row>
    <row r="17" spans="1:18" s="8" customFormat="1" ht="12.6" customHeight="1" thickBot="1" x14ac:dyDescent="0.35">
      <c r="A17" s="22" t="s">
        <v>73</v>
      </c>
      <c r="B17" s="23" t="s">
        <v>33</v>
      </c>
      <c r="C17" s="21">
        <v>45991</v>
      </c>
      <c r="D17" s="61"/>
      <c r="E17" s="32">
        <v>684</v>
      </c>
      <c r="F17" s="59">
        <f t="shared" si="1"/>
        <v>0</v>
      </c>
      <c r="G17" s="63">
        <f t="shared" si="2"/>
        <v>0</v>
      </c>
    </row>
    <row r="18" spans="1:18" s="8" customFormat="1" ht="12.6" customHeight="1" thickBot="1" x14ac:dyDescent="0.35">
      <c r="A18" s="22" t="s">
        <v>74</v>
      </c>
      <c r="B18" s="23" t="s">
        <v>45</v>
      </c>
      <c r="C18" s="21">
        <v>46904</v>
      </c>
      <c r="D18" s="62"/>
      <c r="E18" s="32">
        <v>125</v>
      </c>
      <c r="F18" s="59">
        <f t="shared" si="1"/>
        <v>0</v>
      </c>
      <c r="G18" s="63">
        <f t="shared" si="2"/>
        <v>0</v>
      </c>
    </row>
    <row r="19" spans="1:18" s="8" customFormat="1" ht="12.6" customHeight="1" thickBot="1" x14ac:dyDescent="0.35">
      <c r="A19" s="22" t="s">
        <v>16</v>
      </c>
      <c r="B19" s="23" t="s">
        <v>17</v>
      </c>
      <c r="C19" s="21">
        <v>46446</v>
      </c>
      <c r="D19" s="60"/>
      <c r="E19" s="31">
        <v>526</v>
      </c>
      <c r="F19" s="59">
        <f t="shared" si="1"/>
        <v>0</v>
      </c>
      <c r="G19" s="63">
        <f t="shared" si="2"/>
        <v>0</v>
      </c>
    </row>
    <row r="20" spans="1:18" s="8" customFormat="1" ht="12.6" customHeight="1" thickBot="1" x14ac:dyDescent="0.35">
      <c r="A20" s="22" t="s">
        <v>18</v>
      </c>
      <c r="B20" s="23" t="s">
        <v>19</v>
      </c>
      <c r="C20" s="21">
        <v>46630</v>
      </c>
      <c r="D20" s="60"/>
      <c r="E20" s="31">
        <v>424</v>
      </c>
      <c r="F20" s="59">
        <f t="shared" si="1"/>
        <v>0</v>
      </c>
      <c r="G20" s="63">
        <f t="shared" si="2"/>
        <v>0</v>
      </c>
    </row>
    <row r="21" spans="1:18" s="8" customFormat="1" ht="12.6" customHeight="1" thickBot="1" x14ac:dyDescent="0.35">
      <c r="A21" s="22" t="s">
        <v>20</v>
      </c>
      <c r="B21" s="23" t="s">
        <v>21</v>
      </c>
      <c r="C21" s="21">
        <v>46660</v>
      </c>
      <c r="D21" s="60"/>
      <c r="E21" s="31">
        <v>775</v>
      </c>
      <c r="F21" s="59">
        <f t="shared" si="1"/>
        <v>0</v>
      </c>
      <c r="G21" s="63">
        <f t="shared" si="2"/>
        <v>0</v>
      </c>
    </row>
    <row r="22" spans="1:18" s="8" customFormat="1" ht="12.6" customHeight="1" thickBot="1" x14ac:dyDescent="0.35">
      <c r="A22" s="22" t="s">
        <v>50</v>
      </c>
      <c r="B22" s="22" t="s">
        <v>2</v>
      </c>
      <c r="C22" s="21">
        <v>46053</v>
      </c>
      <c r="D22" s="62"/>
      <c r="E22" s="33">
        <v>48</v>
      </c>
      <c r="F22" s="59">
        <f>(E22*((100-(IF(H22&gt;14,(H22-14))))*D22%))</f>
        <v>0</v>
      </c>
      <c r="G22" s="101">
        <f>IF(H22&lt;15,IF($B$4&lt;19500,0%,IF($B$4&lt;26100,5%,IF($B$4&lt;37100,8%,IF($B$4&lt;1000000,14%)))),H22/100)</f>
        <v>0</v>
      </c>
      <c r="H22" s="71"/>
    </row>
    <row r="23" spans="1:18" s="8" customFormat="1" ht="12.6" customHeight="1" thickBot="1" x14ac:dyDescent="0.35">
      <c r="A23" s="29" t="s">
        <v>56</v>
      </c>
      <c r="B23" s="29" t="s">
        <v>2</v>
      </c>
      <c r="C23" s="21">
        <v>45930</v>
      </c>
      <c r="D23" s="62"/>
      <c r="E23" s="30">
        <v>1053</v>
      </c>
      <c r="F23" s="59">
        <f t="shared" ref="F23:F35" si="3">(E23*((100-(IF(H23&gt;14,(H23-14))))*D23%))</f>
        <v>0</v>
      </c>
      <c r="G23" s="101">
        <f t="shared" ref="G23:G35" si="4">IF(H23&lt;15,IF($B$4&lt;19500,0%,IF($B$4&lt;26100,5%,IF($B$4&lt;37100,8%,IF($B$4&lt;1000000,14%)))),H23/100)</f>
        <v>0</v>
      </c>
      <c r="H23" s="71"/>
    </row>
    <row r="24" spans="1:18" s="8" customFormat="1" ht="12.6" customHeight="1" thickBot="1" x14ac:dyDescent="0.35">
      <c r="A24" s="29" t="s">
        <v>55</v>
      </c>
      <c r="B24" s="29" t="s">
        <v>2</v>
      </c>
      <c r="C24" s="21">
        <v>46142</v>
      </c>
      <c r="D24" s="62"/>
      <c r="E24" s="30">
        <v>1249</v>
      </c>
      <c r="F24" s="59">
        <f t="shared" si="3"/>
        <v>0</v>
      </c>
      <c r="G24" s="101">
        <f t="shared" si="4"/>
        <v>0</v>
      </c>
      <c r="H24" s="71"/>
    </row>
    <row r="25" spans="1:18" s="8" customFormat="1" ht="12.6" customHeight="1" thickBot="1" x14ac:dyDescent="0.35">
      <c r="A25" s="22" t="s">
        <v>57</v>
      </c>
      <c r="B25" s="22" t="s">
        <v>52</v>
      </c>
      <c r="C25" s="21">
        <v>46234</v>
      </c>
      <c r="D25" s="62"/>
      <c r="E25" s="33">
        <v>921</v>
      </c>
      <c r="F25" s="59">
        <f t="shared" si="3"/>
        <v>0</v>
      </c>
      <c r="G25" s="101">
        <f t="shared" si="4"/>
        <v>0</v>
      </c>
      <c r="H25" s="71"/>
    </row>
    <row r="26" spans="1:18" s="8" customFormat="1" ht="12.6" customHeight="1" thickBot="1" x14ac:dyDescent="0.35">
      <c r="A26" s="22" t="s">
        <v>3</v>
      </c>
      <c r="B26" s="22" t="s">
        <v>52</v>
      </c>
      <c r="C26" s="21">
        <v>46325</v>
      </c>
      <c r="D26" s="62"/>
      <c r="E26" s="33">
        <v>1339</v>
      </c>
      <c r="F26" s="59">
        <f t="shared" si="3"/>
        <v>0</v>
      </c>
      <c r="G26" s="101">
        <f t="shared" si="4"/>
        <v>0</v>
      </c>
      <c r="H26" s="71"/>
    </row>
    <row r="27" spans="1:18" s="8" customFormat="1" ht="12.6" customHeight="1" thickBot="1" x14ac:dyDescent="0.35">
      <c r="A27" s="22" t="s">
        <v>63</v>
      </c>
      <c r="B27" s="22" t="s">
        <v>51</v>
      </c>
      <c r="C27" s="41">
        <v>45930</v>
      </c>
      <c r="D27" s="62"/>
      <c r="E27" s="43">
        <v>1674</v>
      </c>
      <c r="F27" s="59">
        <f t="shared" si="3"/>
        <v>0</v>
      </c>
      <c r="G27" s="101">
        <f t="shared" si="4"/>
        <v>0</v>
      </c>
      <c r="H27" s="71"/>
    </row>
    <row r="28" spans="1:18" s="8" customFormat="1" ht="12.6" customHeight="1" thickBot="1" x14ac:dyDescent="0.35">
      <c r="A28" s="42" t="s">
        <v>64</v>
      </c>
      <c r="B28" s="42" t="s">
        <v>2</v>
      </c>
      <c r="C28" s="41">
        <v>46356</v>
      </c>
      <c r="D28" s="62"/>
      <c r="E28" s="43">
        <v>995</v>
      </c>
      <c r="F28" s="59">
        <f t="shared" si="3"/>
        <v>0</v>
      </c>
      <c r="G28" s="101">
        <f t="shared" si="4"/>
        <v>0</v>
      </c>
      <c r="H28" s="71"/>
    </row>
    <row r="29" spans="1:18" s="8" customFormat="1" ht="12.6" customHeight="1" thickBot="1" x14ac:dyDescent="0.35">
      <c r="A29" s="22" t="s">
        <v>4</v>
      </c>
      <c r="B29" s="22" t="s">
        <v>2</v>
      </c>
      <c r="C29" s="41">
        <v>45808</v>
      </c>
      <c r="D29" s="62"/>
      <c r="E29" s="33">
        <v>466</v>
      </c>
      <c r="F29" s="59">
        <f t="shared" si="3"/>
        <v>0</v>
      </c>
      <c r="G29" s="101">
        <f t="shared" si="4"/>
        <v>0</v>
      </c>
      <c r="H29" s="71"/>
    </row>
    <row r="30" spans="1:18" s="8" customFormat="1" ht="12.6" customHeight="1" thickBot="1" x14ac:dyDescent="0.35">
      <c r="A30" s="22" t="s">
        <v>40</v>
      </c>
      <c r="B30" s="22" t="s">
        <v>2</v>
      </c>
      <c r="C30" s="21">
        <v>45991</v>
      </c>
      <c r="D30" s="62"/>
      <c r="E30" s="33">
        <v>619</v>
      </c>
      <c r="F30" s="59">
        <f t="shared" si="3"/>
        <v>0</v>
      </c>
      <c r="G30" s="101">
        <f t="shared" si="4"/>
        <v>0</v>
      </c>
      <c r="H30" s="71"/>
    </row>
    <row r="31" spans="1:18" s="8" customFormat="1" ht="12.6" customHeight="1" thickBot="1" x14ac:dyDescent="0.35">
      <c r="A31" s="22" t="s">
        <v>5</v>
      </c>
      <c r="B31" s="22" t="s">
        <v>6</v>
      </c>
      <c r="C31" s="21">
        <v>46112</v>
      </c>
      <c r="D31" s="62"/>
      <c r="E31" s="33">
        <v>2181</v>
      </c>
      <c r="F31" s="59">
        <f t="shared" si="3"/>
        <v>0</v>
      </c>
      <c r="G31" s="101">
        <f t="shared" si="4"/>
        <v>0</v>
      </c>
      <c r="H31" s="71"/>
      <c r="I31" s="72" t="s">
        <v>80</v>
      </c>
      <c r="J31" s="73">
        <f>Q35+Q36</f>
        <v>0</v>
      </c>
      <c r="K31" s="110" t="s">
        <v>81</v>
      </c>
      <c r="L31" s="111"/>
      <c r="M31" s="111"/>
      <c r="N31" s="74"/>
      <c r="O31" s="75"/>
      <c r="P31" s="75"/>
      <c r="Q31" s="75"/>
      <c r="R31" s="76"/>
    </row>
    <row r="32" spans="1:18" s="8" customFormat="1" ht="12.6" customHeight="1" thickBot="1" x14ac:dyDescent="0.35">
      <c r="A32" s="22" t="s">
        <v>5</v>
      </c>
      <c r="B32" s="22" t="s">
        <v>2</v>
      </c>
      <c r="C32" s="21">
        <v>46721</v>
      </c>
      <c r="D32" s="62"/>
      <c r="E32" s="33">
        <v>448</v>
      </c>
      <c r="F32" s="59">
        <f t="shared" si="3"/>
        <v>0</v>
      </c>
      <c r="G32" s="101">
        <f t="shared" si="4"/>
        <v>0</v>
      </c>
      <c r="H32" s="71"/>
      <c r="I32" s="112" t="s">
        <v>82</v>
      </c>
      <c r="J32" s="113"/>
      <c r="K32" s="114"/>
      <c r="L32" s="115"/>
      <c r="M32" s="74"/>
      <c r="N32" s="74"/>
      <c r="O32" s="75"/>
      <c r="P32" s="75"/>
      <c r="Q32" s="75"/>
      <c r="R32" s="76"/>
    </row>
    <row r="33" spans="1:18" s="8" customFormat="1" ht="12.6" customHeight="1" thickBot="1" x14ac:dyDescent="0.35">
      <c r="A33" s="22" t="s">
        <v>7</v>
      </c>
      <c r="B33" s="22" t="s">
        <v>2</v>
      </c>
      <c r="C33" s="21">
        <v>46234</v>
      </c>
      <c r="D33" s="62"/>
      <c r="E33" s="33">
        <v>860</v>
      </c>
      <c r="F33" s="59">
        <f t="shared" si="3"/>
        <v>0</v>
      </c>
      <c r="G33" s="101">
        <f t="shared" si="4"/>
        <v>0</v>
      </c>
      <c r="H33" s="71"/>
      <c r="I33" s="77" t="s">
        <v>83</v>
      </c>
      <c r="J33" s="78" t="s">
        <v>84</v>
      </c>
      <c r="K33" s="116"/>
      <c r="L33" s="117"/>
      <c r="M33" s="74"/>
      <c r="N33" s="74"/>
      <c r="O33" s="75"/>
      <c r="P33" s="75"/>
      <c r="Q33" s="75"/>
      <c r="R33" s="76"/>
    </row>
    <row r="34" spans="1:18" s="8" customFormat="1" ht="12.6" customHeight="1" thickBot="1" x14ac:dyDescent="0.35">
      <c r="A34" s="27" t="s">
        <v>79</v>
      </c>
      <c r="B34" s="22" t="s">
        <v>8</v>
      </c>
      <c r="C34" s="21">
        <v>46507</v>
      </c>
      <c r="D34" s="62"/>
      <c r="E34" s="33">
        <v>798</v>
      </c>
      <c r="F34" s="59">
        <f t="shared" si="3"/>
        <v>0</v>
      </c>
      <c r="G34" s="101">
        <f t="shared" si="4"/>
        <v>0</v>
      </c>
      <c r="H34" s="71"/>
      <c r="I34" s="118" t="s">
        <v>85</v>
      </c>
      <c r="J34" s="119"/>
      <c r="K34" s="79" t="s">
        <v>0</v>
      </c>
      <c r="L34" s="80" t="s">
        <v>86</v>
      </c>
      <c r="M34" s="132" t="s">
        <v>38</v>
      </c>
      <c r="N34" s="133"/>
      <c r="O34" s="106" t="s">
        <v>87</v>
      </c>
      <c r="P34" s="107"/>
      <c r="Q34" s="80" t="s">
        <v>1</v>
      </c>
      <c r="R34" s="81" t="s">
        <v>59</v>
      </c>
    </row>
    <row r="35" spans="1:18" s="9" customFormat="1" ht="12.6" customHeight="1" thickBot="1" x14ac:dyDescent="0.35">
      <c r="A35" s="27" t="s">
        <v>62</v>
      </c>
      <c r="B35" s="22" t="s">
        <v>8</v>
      </c>
      <c r="C35" s="21">
        <v>45900</v>
      </c>
      <c r="D35" s="62"/>
      <c r="E35" s="33">
        <v>1245</v>
      </c>
      <c r="F35" s="59">
        <f t="shared" si="3"/>
        <v>0</v>
      </c>
      <c r="G35" s="101">
        <f t="shared" si="4"/>
        <v>0</v>
      </c>
      <c r="H35" s="71"/>
      <c r="I35" s="122" t="s">
        <v>88</v>
      </c>
      <c r="J35" s="122"/>
      <c r="K35" s="82" t="s">
        <v>89</v>
      </c>
      <c r="L35" s="83">
        <v>46568</v>
      </c>
      <c r="M35" s="123"/>
      <c r="N35" s="124"/>
      <c r="O35" s="108">
        <v>618</v>
      </c>
      <c r="P35" s="109"/>
      <c r="Q35" s="84">
        <f>M35*O35</f>
        <v>0</v>
      </c>
      <c r="R35" s="85"/>
    </row>
    <row r="36" spans="1:18" s="8" customFormat="1" ht="12.6" customHeight="1" thickBot="1" x14ac:dyDescent="0.35">
      <c r="A36" s="24" t="s">
        <v>22</v>
      </c>
      <c r="B36" s="23" t="s">
        <v>23</v>
      </c>
      <c r="C36" s="21">
        <v>45991</v>
      </c>
      <c r="D36" s="60"/>
      <c r="E36" s="31">
        <v>920</v>
      </c>
      <c r="F36" s="59">
        <f t="shared" si="1"/>
        <v>0</v>
      </c>
      <c r="G36" s="63">
        <f t="shared" si="2"/>
        <v>0</v>
      </c>
      <c r="I36" s="125" t="s">
        <v>90</v>
      </c>
      <c r="J36" s="125"/>
      <c r="K36" s="86" t="s">
        <v>91</v>
      </c>
      <c r="L36" s="87">
        <v>46691</v>
      </c>
      <c r="M36" s="126"/>
      <c r="N36" s="127"/>
      <c r="O36" s="138">
        <v>659</v>
      </c>
      <c r="P36" s="139"/>
      <c r="Q36" s="88">
        <f>M36*O36</f>
        <v>0</v>
      </c>
      <c r="R36" s="89"/>
    </row>
    <row r="37" spans="1:18" s="8" customFormat="1" ht="12.6" customHeight="1" thickBot="1" x14ac:dyDescent="0.35">
      <c r="A37" s="24" t="s">
        <v>97</v>
      </c>
      <c r="B37" s="23" t="s">
        <v>65</v>
      </c>
      <c r="C37" s="41">
        <v>46142</v>
      </c>
      <c r="D37" s="60"/>
      <c r="E37" s="31">
        <v>7630</v>
      </c>
      <c r="F37" s="59">
        <f t="shared" si="1"/>
        <v>0</v>
      </c>
      <c r="G37" s="63">
        <f t="shared" si="2"/>
        <v>0</v>
      </c>
      <c r="I37" s="39"/>
      <c r="J37" s="39"/>
      <c r="K37" s="39"/>
      <c r="L37" s="39"/>
      <c r="M37" s="39"/>
      <c r="N37" s="39"/>
      <c r="O37" s="39"/>
      <c r="P37" s="39"/>
      <c r="Q37" s="39"/>
      <c r="R37" s="90"/>
    </row>
    <row r="38" spans="1:18" s="8" customFormat="1" ht="12.6" customHeight="1" thickBot="1" x14ac:dyDescent="0.35">
      <c r="A38" s="20" t="s">
        <v>27</v>
      </c>
      <c r="B38" s="20" t="s">
        <v>28</v>
      </c>
      <c r="C38" s="21">
        <v>46022</v>
      </c>
      <c r="D38" s="60"/>
      <c r="E38" s="31">
        <v>289</v>
      </c>
      <c r="F38" s="59">
        <f t="shared" si="1"/>
        <v>0</v>
      </c>
      <c r="G38" s="63">
        <f t="shared" si="2"/>
        <v>0</v>
      </c>
      <c r="I38" s="91" t="s">
        <v>80</v>
      </c>
      <c r="J38" s="92">
        <f>Q42+Q43</f>
        <v>0</v>
      </c>
      <c r="K38" s="110" t="s">
        <v>92</v>
      </c>
      <c r="L38" s="111"/>
      <c r="M38" s="111"/>
      <c r="N38" s="74"/>
      <c r="O38" s="75"/>
      <c r="P38" s="75"/>
      <c r="Q38" s="75"/>
      <c r="R38" s="76"/>
    </row>
    <row r="39" spans="1:18" s="39" customFormat="1" ht="12.6" customHeight="1" thickBot="1" x14ac:dyDescent="0.35">
      <c r="A39" s="24" t="s">
        <v>24</v>
      </c>
      <c r="B39" s="23" t="s">
        <v>25</v>
      </c>
      <c r="C39" s="21">
        <v>46081</v>
      </c>
      <c r="D39" s="60"/>
      <c r="E39" s="31">
        <v>501</v>
      </c>
      <c r="F39" s="59">
        <f t="shared" si="1"/>
        <v>0</v>
      </c>
      <c r="G39" s="63">
        <f t="shared" si="2"/>
        <v>0</v>
      </c>
      <c r="I39" s="134" t="s">
        <v>82</v>
      </c>
      <c r="J39" s="135"/>
      <c r="K39" s="114"/>
      <c r="L39" s="115"/>
      <c r="M39" s="74"/>
      <c r="N39" s="74"/>
      <c r="O39" s="75"/>
      <c r="P39" s="75"/>
      <c r="Q39" s="75"/>
      <c r="R39" s="76"/>
    </row>
    <row r="40" spans="1:18" s="8" customFormat="1" ht="12.6" customHeight="1" thickBot="1" x14ac:dyDescent="0.35">
      <c r="A40" s="20" t="s">
        <v>39</v>
      </c>
      <c r="B40" s="20" t="s">
        <v>26</v>
      </c>
      <c r="C40" s="21">
        <v>46142</v>
      </c>
      <c r="D40" s="60"/>
      <c r="E40" s="31">
        <v>299</v>
      </c>
      <c r="F40" s="59">
        <f t="shared" si="1"/>
        <v>0</v>
      </c>
      <c r="G40" s="63">
        <f t="shared" si="2"/>
        <v>0</v>
      </c>
      <c r="I40" s="93" t="s">
        <v>93</v>
      </c>
      <c r="J40" s="94" t="s">
        <v>94</v>
      </c>
      <c r="K40" s="116"/>
      <c r="L40" s="117"/>
      <c r="M40" s="74"/>
      <c r="N40" s="74"/>
      <c r="O40" s="75"/>
      <c r="P40" s="75"/>
      <c r="Q40" s="75"/>
      <c r="R40" s="76"/>
    </row>
    <row r="41" spans="1:18" s="8" customFormat="1" ht="12.6" customHeight="1" thickBot="1" x14ac:dyDescent="0.35">
      <c r="A41" s="20" t="s">
        <v>41</v>
      </c>
      <c r="B41" s="20" t="s">
        <v>29</v>
      </c>
      <c r="C41" s="21">
        <v>46568</v>
      </c>
      <c r="D41" s="60"/>
      <c r="E41" s="31">
        <v>423</v>
      </c>
      <c r="F41" s="59">
        <f t="shared" si="1"/>
        <v>0</v>
      </c>
      <c r="G41" s="63">
        <f t="shared" si="2"/>
        <v>0</v>
      </c>
      <c r="I41" s="118" t="s">
        <v>85</v>
      </c>
      <c r="J41" s="119"/>
      <c r="K41" s="79" t="s">
        <v>0</v>
      </c>
      <c r="L41" s="80" t="s">
        <v>86</v>
      </c>
      <c r="M41" s="132" t="s">
        <v>38</v>
      </c>
      <c r="N41" s="133"/>
      <c r="O41" s="106" t="s">
        <v>87</v>
      </c>
      <c r="P41" s="107"/>
      <c r="Q41" s="80" t="s">
        <v>1</v>
      </c>
      <c r="R41" s="81" t="s">
        <v>59</v>
      </c>
    </row>
    <row r="42" spans="1:18" s="8" customFormat="1" ht="12.6" customHeight="1" thickBot="1" x14ac:dyDescent="0.35">
      <c r="A42" s="20" t="s">
        <v>30</v>
      </c>
      <c r="B42" s="20" t="s">
        <v>31</v>
      </c>
      <c r="C42" s="21">
        <v>46477</v>
      </c>
      <c r="D42" s="60"/>
      <c r="E42" s="31">
        <v>274</v>
      </c>
      <c r="F42" s="59">
        <f t="shared" si="1"/>
        <v>0</v>
      </c>
      <c r="G42" s="63">
        <f t="shared" si="2"/>
        <v>0</v>
      </c>
      <c r="I42" s="128" t="s">
        <v>95</v>
      </c>
      <c r="J42" s="129"/>
      <c r="K42" s="95" t="s">
        <v>33</v>
      </c>
      <c r="L42" s="96">
        <v>45991</v>
      </c>
      <c r="M42" s="130"/>
      <c r="N42" s="131"/>
      <c r="O42" s="136">
        <v>684</v>
      </c>
      <c r="P42" s="137"/>
      <c r="Q42" s="97">
        <f>M42*O42</f>
        <v>0</v>
      </c>
      <c r="R42" s="98"/>
    </row>
    <row r="43" spans="1:18" s="8" customFormat="1" ht="12.6" customHeight="1" thickBot="1" x14ac:dyDescent="0.35">
      <c r="A43" s="22" t="s">
        <v>34</v>
      </c>
      <c r="B43" s="23" t="s">
        <v>35</v>
      </c>
      <c r="C43" s="21">
        <v>46568</v>
      </c>
      <c r="D43" s="60"/>
      <c r="E43" s="31">
        <v>618</v>
      </c>
      <c r="F43" s="59">
        <f t="shared" si="1"/>
        <v>0</v>
      </c>
      <c r="G43" s="63">
        <f t="shared" si="2"/>
        <v>0</v>
      </c>
      <c r="I43" s="128" t="s">
        <v>95</v>
      </c>
      <c r="J43" s="129"/>
      <c r="K43" s="99" t="s">
        <v>45</v>
      </c>
      <c r="L43" s="100">
        <v>46904</v>
      </c>
      <c r="M43" s="130"/>
      <c r="N43" s="131"/>
      <c r="O43" s="136">
        <v>125</v>
      </c>
      <c r="P43" s="137"/>
      <c r="Q43" s="97">
        <f>M43*O43</f>
        <v>0</v>
      </c>
      <c r="R43" s="98"/>
    </row>
    <row r="44" spans="1:18" s="8" customFormat="1" ht="12.6" customHeight="1" thickBot="1" x14ac:dyDescent="0.35">
      <c r="A44" s="22" t="s">
        <v>36</v>
      </c>
      <c r="B44" s="23" t="s">
        <v>37</v>
      </c>
      <c r="C44" s="21">
        <v>46691</v>
      </c>
      <c r="D44" s="60"/>
      <c r="E44" s="31">
        <v>659</v>
      </c>
      <c r="F44" s="59">
        <f t="shared" si="1"/>
        <v>0</v>
      </c>
      <c r="G44" s="63">
        <f t="shared" si="2"/>
        <v>0</v>
      </c>
      <c r="I44" s="36"/>
      <c r="J44" s="36"/>
      <c r="K44" s="36"/>
      <c r="L44" s="36"/>
      <c r="M44" s="36"/>
      <c r="N44" s="36"/>
      <c r="O44" s="36"/>
      <c r="P44" s="39"/>
      <c r="Q44" s="39"/>
      <c r="R44" s="39"/>
    </row>
    <row r="45" spans="1:18" s="8" customFormat="1" ht="12.6" customHeight="1" thickBot="1" x14ac:dyDescent="0.35">
      <c r="A45" s="22" t="s">
        <v>53</v>
      </c>
      <c r="B45" s="23" t="s">
        <v>54</v>
      </c>
      <c r="C45" s="21">
        <v>46752</v>
      </c>
      <c r="D45" s="60"/>
      <c r="E45" s="31">
        <v>114</v>
      </c>
      <c r="F45" s="59">
        <f t="shared" si="1"/>
        <v>0</v>
      </c>
      <c r="G45" s="63">
        <f t="shared" si="2"/>
        <v>0</v>
      </c>
      <c r="I45" s="45" t="s">
        <v>67</v>
      </c>
      <c r="J45" s="141"/>
      <c r="K45" s="141"/>
      <c r="L45" s="141"/>
      <c r="M45" s="141"/>
      <c r="N45" s="141"/>
      <c r="O45" s="142"/>
      <c r="P45" s="143"/>
      <c r="Q45" s="144"/>
      <c r="R45" s="145"/>
    </row>
    <row r="46" spans="1:18" s="8" customFormat="1" ht="12.6" customHeight="1" thickBot="1" x14ac:dyDescent="0.35">
      <c r="A46" s="22"/>
      <c r="B46" s="23"/>
      <c r="C46" s="21"/>
      <c r="D46" s="60"/>
      <c r="E46" s="31"/>
      <c r="F46" s="59"/>
      <c r="G46" s="63"/>
      <c r="I46" s="45" t="s">
        <v>68</v>
      </c>
      <c r="J46" s="141"/>
      <c r="K46" s="141"/>
      <c r="L46" s="141"/>
      <c r="M46" s="46"/>
      <c r="N46" s="47" t="s">
        <v>70</v>
      </c>
      <c r="O46" s="48"/>
      <c r="P46" s="146"/>
      <c r="Q46" s="147"/>
      <c r="R46" s="148"/>
    </row>
    <row r="47" spans="1:18" s="39" customFormat="1" ht="12.6" customHeight="1" thickBot="1" x14ac:dyDescent="0.35">
      <c r="A47" s="64" t="s">
        <v>96</v>
      </c>
      <c r="B47" s="27" t="s">
        <v>75</v>
      </c>
      <c r="C47" s="65">
        <v>46446</v>
      </c>
      <c r="D47" s="66"/>
      <c r="E47" s="70">
        <v>12174</v>
      </c>
      <c r="F47" s="67">
        <f t="shared" si="1"/>
        <v>0</v>
      </c>
      <c r="G47" s="68" t="s">
        <v>76</v>
      </c>
      <c r="H47" s="36"/>
      <c r="I47" s="149" t="s">
        <v>66</v>
      </c>
      <c r="J47" s="150"/>
      <c r="K47" s="150"/>
      <c r="L47" s="150"/>
      <c r="M47" s="151"/>
      <c r="N47" s="152" t="s">
        <v>72</v>
      </c>
      <c r="O47" s="153"/>
      <c r="P47" s="153"/>
      <c r="Q47" s="153"/>
      <c r="R47" s="154"/>
    </row>
    <row r="48" spans="1:18" s="8" customFormat="1" ht="12.6" customHeight="1" x14ac:dyDescent="0.3">
      <c r="A48" s="6" t="s">
        <v>32</v>
      </c>
      <c r="B48" s="7"/>
      <c r="C48" s="7"/>
      <c r="D48" s="18"/>
      <c r="E48" s="120">
        <f>SUM(F10:F47)</f>
        <v>0</v>
      </c>
      <c r="F48" s="121"/>
      <c r="G48" s="44"/>
      <c r="I48" s="161"/>
      <c r="J48" s="162"/>
      <c r="K48" s="162"/>
      <c r="L48" s="162"/>
      <c r="M48" s="163"/>
      <c r="N48" s="155"/>
      <c r="O48" s="156"/>
      <c r="P48" s="156"/>
      <c r="Q48" s="156"/>
      <c r="R48" s="157"/>
    </row>
    <row r="49" spans="1:18" x14ac:dyDescent="0.3">
      <c r="A49" s="57" t="s">
        <v>77</v>
      </c>
      <c r="I49" s="49" t="s">
        <v>69</v>
      </c>
      <c r="J49" s="147"/>
      <c r="K49" s="147"/>
      <c r="L49" s="147"/>
      <c r="M49" s="148"/>
      <c r="N49" s="158"/>
      <c r="O49" s="159"/>
      <c r="P49" s="159"/>
      <c r="Q49" s="159"/>
      <c r="R49" s="160"/>
    </row>
    <row r="50" spans="1:18" x14ac:dyDescent="0.3">
      <c r="A50" s="58" t="s">
        <v>78</v>
      </c>
      <c r="I50" s="50" t="s">
        <v>71</v>
      </c>
      <c r="J50" s="140"/>
      <c r="K50" s="140"/>
      <c r="L50" s="140"/>
      <c r="M50" s="140"/>
      <c r="N50" s="140"/>
      <c r="O50" s="140"/>
      <c r="P50" s="140"/>
      <c r="Q50" s="140"/>
      <c r="R50" s="140"/>
    </row>
    <row r="51" spans="1:18" x14ac:dyDescent="0.3">
      <c r="I51" s="36"/>
      <c r="J51" s="36"/>
      <c r="K51" s="36"/>
      <c r="L51" s="36"/>
      <c r="M51" s="36"/>
      <c r="N51" s="36"/>
      <c r="O51" s="36"/>
      <c r="P51" s="36"/>
      <c r="Q51" s="36"/>
    </row>
  </sheetData>
  <mergeCells count="38">
    <mergeCell ref="O43:P43"/>
    <mergeCell ref="J50:R50"/>
    <mergeCell ref="J45:O45"/>
    <mergeCell ref="P45:R46"/>
    <mergeCell ref="J46:L46"/>
    <mergeCell ref="I47:M47"/>
    <mergeCell ref="N47:R49"/>
    <mergeCell ref="I48:M48"/>
    <mergeCell ref="J49:M49"/>
    <mergeCell ref="O41:P41"/>
    <mergeCell ref="I42:J42"/>
    <mergeCell ref="M42:N42"/>
    <mergeCell ref="O42:P42"/>
    <mergeCell ref="O36:P36"/>
    <mergeCell ref="E48:F48"/>
    <mergeCell ref="I35:J35"/>
    <mergeCell ref="M35:N35"/>
    <mergeCell ref="I36:J36"/>
    <mergeCell ref="M36:N36"/>
    <mergeCell ref="K38:M38"/>
    <mergeCell ref="I43:J43"/>
    <mergeCell ref="M43:N43"/>
    <mergeCell ref="M41:N41"/>
    <mergeCell ref="I39:J39"/>
    <mergeCell ref="K39:L39"/>
    <mergeCell ref="K40:L40"/>
    <mergeCell ref="I41:J41"/>
    <mergeCell ref="A1:R1"/>
    <mergeCell ref="A2:R2"/>
    <mergeCell ref="C4:E4"/>
    <mergeCell ref="O34:P34"/>
    <mergeCell ref="O35:P35"/>
    <mergeCell ref="K31:M31"/>
    <mergeCell ref="I32:J32"/>
    <mergeCell ref="K32:L32"/>
    <mergeCell ref="K33:L33"/>
    <mergeCell ref="I34:J34"/>
    <mergeCell ref="M34:N34"/>
  </mergeCells>
  <phoneticPr fontId="16" type="noConversion"/>
  <dataValidations count="1">
    <dataValidation type="list" allowBlank="1" showInputMessage="1" showErrorMessage="1" sqref="H22:H35" xr:uid="{4BFBBABA-FD38-41EA-8238-9A66D6D65E9C}">
      <formula1>$I$7:$O$7</formula1>
    </dataValidation>
  </dataValidations>
  <printOptions horizontalCentered="1"/>
  <pageMargins left="0.23622047244094499" right="0.23622047244094499" top="0.15748031496063" bottom="0.15748031496063" header="0.118110236220472" footer="0.196850393700787"/>
  <pageSetup scale="68" orientation="landscape" r:id="rId1"/>
  <customProperties>
    <customPr name="_pios_id" r:id="rId2"/>
  </customProperties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sisl xmlns:xsi="http://www.w3.org/2001/XMLSchema-instance" xmlns:xsd="http://www.w3.org/2001/XMLSchema" xmlns="http://www.boldonjames.com/2008/01/sie/internal/label" sislVersion="0" policy="a10f9ac0-5937-4b4f-b459-96aedd9ed2c5" origin="userSelected">
  <element uid="9920fcc9-9f43-4d43-9e3e-b98a219cfd55" value=""/>
</sisl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423DD4CD6218441BCCD1183CC5EE564" ma:contentTypeVersion="11" ma:contentTypeDescription="Create a new document." ma:contentTypeScope="" ma:versionID="f0dfbf113c01e557641da46af793b6f3">
  <xsd:schema xmlns:xsd="http://www.w3.org/2001/XMLSchema" xmlns:xs="http://www.w3.org/2001/XMLSchema" xmlns:p="http://schemas.microsoft.com/office/2006/metadata/properties" xmlns:ns3="44cd9853-706e-4df6-bd30-4f8fccc26d88" xmlns:ns4="0822c25c-855a-4d79-bac1-a588bfcec777" targetNamespace="http://schemas.microsoft.com/office/2006/metadata/properties" ma:root="true" ma:fieldsID="21ac8856087385c512ac86f6f1dafd3c" ns3:_="" ns4:_="">
    <xsd:import namespace="44cd9853-706e-4df6-bd30-4f8fccc26d88"/>
    <xsd:import namespace="0822c25c-855a-4d79-bac1-a588bfcec77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cd9853-706e-4df6-bd30-4f8fccc26d8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22c25c-855a-4d79-bac1-a588bfcec777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59E6F76-CB81-4640-90AB-49BDA58A4CCA}">
  <ds:schemaRefs>
    <ds:schemaRef ds:uri="http://schemas.openxmlformats.org/package/2006/metadata/core-properties"/>
    <ds:schemaRef ds:uri="http://schemas.microsoft.com/office/infopath/2007/PartnerControls"/>
    <ds:schemaRef ds:uri="http://purl.org/dc/terms/"/>
    <ds:schemaRef ds:uri="0822c25c-855a-4d79-bac1-a588bfcec777"/>
    <ds:schemaRef ds:uri="http://schemas.microsoft.com/office/2006/documentManagement/types"/>
    <ds:schemaRef ds:uri="44cd9853-706e-4df6-bd30-4f8fccc26d88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01EF9F34-85C5-444C-8C83-C5AFAC03F669}">
  <ds:schemaRefs>
    <ds:schemaRef ds:uri="http://www.w3.org/2001/XMLSchema"/>
    <ds:schemaRef ds:uri="http://www.boldonjames.com/2008/01/sie/internal/label"/>
  </ds:schemaRefs>
</ds:datastoreItem>
</file>

<file path=customXml/itemProps3.xml><?xml version="1.0" encoding="utf-8"?>
<ds:datastoreItem xmlns:ds="http://schemas.openxmlformats.org/officeDocument/2006/customXml" ds:itemID="{A07A601C-97AA-4CBA-B05A-E097688718FF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4551ACAE-13AC-4D9C-85E7-B5827FF4132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4cd9853-706e-4df6-bd30-4f8fccc26d88"/>
    <ds:schemaRef ds:uri="0822c25c-855a-4d79-bac1-a588bfcec77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VF2025</vt:lpstr>
    </vt:vector>
  </TitlesOfParts>
  <Company>Merck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Merck &amp; Co., Inc.</dc:creator>
  <cp:lastModifiedBy>Krampl, Igor</cp:lastModifiedBy>
  <cp:lastPrinted>2025-04-09T18:07:44Z</cp:lastPrinted>
  <dcterms:created xsi:type="dcterms:W3CDTF">2013-03-29T07:30:20Z</dcterms:created>
  <dcterms:modified xsi:type="dcterms:W3CDTF">2025-04-10T20:55:26Z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-1384319064</vt:i4>
  </property>
  <property fmtid="{D5CDD505-2E9C-101B-9397-08002B2CF9AE}" pid="3" name="_NewReviewCycle">
    <vt:lpwstr/>
  </property>
  <property fmtid="{D5CDD505-2E9C-101B-9397-08002B2CF9AE}" pid="4" name="_EmailSubject">
    <vt:lpwstr>kalkulacka portfolio ponuka</vt:lpwstr>
  </property>
  <property fmtid="{D5CDD505-2E9C-101B-9397-08002B2CF9AE}" pid="5" name="_AuthorEmail">
    <vt:lpwstr>igor.krampl@merck.com</vt:lpwstr>
  </property>
  <property fmtid="{D5CDD505-2E9C-101B-9397-08002B2CF9AE}" pid="6" name="_AuthorEmailDisplayName">
    <vt:lpwstr>Krampl, Igor</vt:lpwstr>
  </property>
  <property fmtid="{D5CDD505-2E9C-101B-9397-08002B2CF9AE}" pid="7" name="_PreviousAdHocReviewCycleID">
    <vt:i4>28997080</vt:i4>
  </property>
  <property fmtid="{D5CDD505-2E9C-101B-9397-08002B2CF9AE}" pid="8" name="docIndexRef">
    <vt:lpwstr>b799e384-3f40-4ec6-ac38-d393c0f711cc</vt:lpwstr>
  </property>
  <property fmtid="{D5CDD505-2E9C-101B-9397-08002B2CF9AE}" pid="9" name="bjSaver">
    <vt:lpwstr>mx5vx4o8fJ4MW/MdtRDi9Ipa8JYk+HfC</vt:lpwstr>
  </property>
  <property fmtid="{D5CDD505-2E9C-101B-9397-08002B2CF9AE}" pid="10" name="bjDocumentSecurityLabel">
    <vt:lpwstr>Not Classified</vt:lpwstr>
  </property>
  <property fmtid="{D5CDD505-2E9C-101B-9397-08002B2CF9AE}" pid="11" name="bjDocumentLabelXML">
    <vt:lpwstr>&lt;?xml version="1.0" encoding="us-ascii"?&gt;&lt;sisl xmlns:xsi="http://www.w3.org/2001/XMLSchema-instance" xmlns:xsd="http://www.w3.org/2001/XMLSchema" sislVersion="0" policy="a10f9ac0-5937-4b4f-b459-96aedd9ed2c5" origin="userSelected" xmlns="http://www.boldonj</vt:lpwstr>
  </property>
  <property fmtid="{D5CDD505-2E9C-101B-9397-08002B2CF9AE}" pid="12" name="bjDocumentLabelXML-0">
    <vt:lpwstr>ames.com/2008/01/sie/internal/label"&gt;&lt;element uid="9920fcc9-9f43-4d43-9e3e-b98a219cfd55" value="" /&gt;&lt;/sisl&gt;</vt:lpwstr>
  </property>
  <property fmtid="{D5CDD505-2E9C-101B-9397-08002B2CF9AE}" pid="13" name="ContentTypeId">
    <vt:lpwstr>0x0101000423DD4CD6218441BCCD1183CC5EE564</vt:lpwstr>
  </property>
  <property fmtid="{D5CDD505-2E9C-101B-9397-08002B2CF9AE}" pid="14" name="MSIP_Label_e81acc0d-dcc4-4dc9-a2c5-be70b05a2fe6_Enabled">
    <vt:lpwstr>true</vt:lpwstr>
  </property>
  <property fmtid="{D5CDD505-2E9C-101B-9397-08002B2CF9AE}" pid="15" name="MSIP_Label_e81acc0d-dcc4-4dc9-a2c5-be70b05a2fe6_SetDate">
    <vt:lpwstr>2023-12-01T09:46:36Z</vt:lpwstr>
  </property>
  <property fmtid="{D5CDD505-2E9C-101B-9397-08002B2CF9AE}" pid="16" name="MSIP_Label_e81acc0d-dcc4-4dc9-a2c5-be70b05a2fe6_Method">
    <vt:lpwstr>Privileged</vt:lpwstr>
  </property>
  <property fmtid="{D5CDD505-2E9C-101B-9397-08002B2CF9AE}" pid="17" name="MSIP_Label_e81acc0d-dcc4-4dc9-a2c5-be70b05a2fe6_Name">
    <vt:lpwstr>e81acc0d-dcc4-4dc9-a2c5-be70b05a2fe6</vt:lpwstr>
  </property>
  <property fmtid="{D5CDD505-2E9C-101B-9397-08002B2CF9AE}" pid="18" name="MSIP_Label_e81acc0d-dcc4-4dc9-a2c5-be70b05a2fe6_SiteId">
    <vt:lpwstr>a00de4ec-48a8-43a6-be74-e31274e2060d</vt:lpwstr>
  </property>
  <property fmtid="{D5CDD505-2E9C-101B-9397-08002B2CF9AE}" pid="19" name="MSIP_Label_e81acc0d-dcc4-4dc9-a2c5-be70b05a2fe6_ActionId">
    <vt:lpwstr>d0c9bdbd-a07c-4ed0-94b7-5a1ade1e6643</vt:lpwstr>
  </property>
  <property fmtid="{D5CDD505-2E9C-101B-9397-08002B2CF9AE}" pid="20" name="MSIP_Label_e81acc0d-dcc4-4dc9-a2c5-be70b05a2fe6_ContentBits">
    <vt:lpwstr>0</vt:lpwstr>
  </property>
</Properties>
</file>